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8136" activeTab="0"/>
  </bookViews>
  <sheets>
    <sheet name="Лист1" sheetId="1" r:id="rId1"/>
  </sheets>
  <definedNames>
    <definedName name="_GoBack" localSheetId="0">'Лист1'!$F$214</definedName>
    <definedName name="_xlnm.Print_Titles" localSheetId="0">'Лист1'!$13:$18</definedName>
    <definedName name="_xlnm.Print_Area" localSheetId="0">'Лист1'!$A$1:$L$216</definedName>
  </definedNames>
  <calcPr fullCalcOnLoad="1"/>
</workbook>
</file>

<file path=xl/sharedStrings.xml><?xml version="1.0" encoding="utf-8"?>
<sst xmlns="http://schemas.openxmlformats.org/spreadsheetml/2006/main" count="519" uniqueCount="253">
  <si>
    <t>п/п</t>
  </si>
  <si>
    <t>Наименование мероприятий муниципальной программы</t>
  </si>
  <si>
    <t>Источники финансирова-ния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</si>
  <si>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</si>
  <si>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</si>
  <si>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</si>
  <si>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2014 год</t>
  </si>
  <si>
    <t>год</t>
  </si>
  <si>
    <t>Подпрограмма 1 «Обеспечение прав граждан на доступ к культурным ценностям и информации»</t>
  </si>
  <si>
    <t>Цель «Сохранение и популяризация культурного наследия Югры, привлечение внимания общества к его изучению, повышение качества культурных услуг, предоставляемых в области библиотечного, выставочного дела»</t>
  </si>
  <si>
    <t>Задача 1 «Создание условий для модернизационного развития общедоступных библиотек Белоярского района»</t>
  </si>
  <si>
    <t>Формирование информационных ресурсов общедоступных библиотек</t>
  </si>
  <si>
    <t>Всего:</t>
  </si>
  <si>
    <t>1.1</t>
  </si>
  <si>
    <t>бюджет автономного округа</t>
  </si>
  <si>
    <t>бюджет Белоярского района</t>
  </si>
  <si>
    <t>Развитие системы дистанционного и внестационарного библиотечного обслуживания</t>
  </si>
  <si>
    <t>Модернизация программно - аппаратных комплексов общедоступных библиотек</t>
  </si>
  <si>
    <t>Комитет по культуре администрации Белоярского района</t>
  </si>
  <si>
    <t>Проведение районного семинара для работников библиотек</t>
  </si>
  <si>
    <t>Оплата услуг по оцифровке краеведческих документов</t>
  </si>
  <si>
    <t xml:space="preserve">Повышение квалификации работников </t>
  </si>
  <si>
    <t xml:space="preserve">Мероприятия по обеспечению и укреплению пожарной безопасности </t>
  </si>
  <si>
    <t>Цикл мероприятий летней оздоровительной кампании</t>
  </si>
  <si>
    <t>Комплектование библиотечных фондов</t>
  </si>
  <si>
    <t>федеральный бюджет</t>
  </si>
  <si>
    <t>Расходы на обеспечение деятельности (оказание услуг) учреждением (тыс.руб.)</t>
  </si>
  <si>
    <t>Гарантии и компенсации, связанные с проживанием в районах крайнего Севера</t>
  </si>
  <si>
    <t>Приобретение литературы</t>
  </si>
  <si>
    <t>Выполнение проектных работ. Устройство козырька над входной группой здания Детской библиотеки</t>
  </si>
  <si>
    <t>Приобретение и установка окон из ПВХ профиля в Юношеской библиотеке</t>
  </si>
  <si>
    <t>1.2</t>
  </si>
  <si>
    <t>1.3</t>
  </si>
  <si>
    <t>1.4</t>
  </si>
  <si>
    <t>1.5</t>
  </si>
  <si>
    <t>1.6</t>
  </si>
  <si>
    <t>1.7</t>
  </si>
  <si>
    <t>Приобретение  и замена оборудования спутниковой станции Центров общественного доступа в библиотеках  с. Ванзеват и  п. Сосновка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</si>
  <si>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</si>
  <si>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</si>
  <si>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</si>
  <si>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</si>
  <si>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</si>
  <si>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</si>
  <si>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</si>
  <si>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</si>
  <si>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</si>
  <si>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Итого по задаче 1:</t>
  </si>
  <si>
    <t>Задача 2 «Развитие выставочного дела и удовлетворение потребности населения в предоставлении доступа к культурным ценностям»</t>
  </si>
  <si>
    <t>Цикл мероприятий «Вечная память России» по духовно-нравственному воспитанию молодежи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</si>
  <si>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</si>
  <si>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</si>
  <si>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Цикл мероприятий по летней оздоровительной кампании</t>
  </si>
  <si>
    <t>Повышение квалификации работников</t>
  </si>
  <si>
    <t>Проведение Дня оленевода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</si>
  <si>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</si>
  <si>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Реализация выставочных проектов</t>
  </si>
  <si>
    <t>Приобретение оленей, мебели для МАУК «БВЗ»</t>
  </si>
  <si>
    <t>Приобретение оборудования для комплектации выставочных зон и бытовой техники</t>
  </si>
  <si>
    <t>Проведение семинара-практикума по обучению технологии заготовки и обработки бересты и изготовлению берестяных изделий</t>
  </si>
  <si>
    <t>Приобретение снегоуборочной машины, мебели</t>
  </si>
  <si>
    <t>Прочие мероприятия по содержанию имущества</t>
  </si>
  <si>
    <t xml:space="preserve">    2.17</t>
  </si>
  <si>
    <t>Проведение мероприятий приуроченных празднованию 84 годовщины ХМАО-Югры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</si>
  <si>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</si>
  <si>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</si>
  <si>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</si>
  <si>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</si>
  <si>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</si>
  <si>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</si>
  <si>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</si>
  <si>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</si>
  <si>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</si>
  <si>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</si>
  <si>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</si>
  <si>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</si>
  <si>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</si>
  <si>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</si>
  <si>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</si>
  <si>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</si>
  <si>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Итого по задаче 2:</t>
  </si>
  <si>
    <t>Бюджет автономного округа</t>
  </si>
  <si>
    <t>Задача 3 «Укрепление материально-технической базы учреждений культуры»</t>
  </si>
  <si>
    <t>Улучшение материально-технической базы Детской школы искусств</t>
  </si>
  <si>
    <t>3.2.</t>
  </si>
  <si>
    <t>Выполнение работ по инженерным изысканиям и разработке проектной документации на строительство нового объекта Сельский дом культуры с.Ванзеват</t>
  </si>
  <si>
    <t>3.3.</t>
  </si>
  <si>
    <t>Итого по задаче 3:</t>
  </si>
  <si>
    <t xml:space="preserve">бюджет автономного округа </t>
  </si>
  <si>
    <t>ИТОГО ПО ПОДПРОГРАММЕ  I</t>
  </si>
  <si>
    <t>Подпрограмма  II «Укрепление единого культурного пространства»</t>
  </si>
  <si>
    <t>Цель подпрограммы «Обеспечение прав граждан на участие в культурной жизни, реализация творческого потенциала жителей Белоярского района»</t>
  </si>
  <si>
    <t>Задача 4 «Внедрение соревновательных методов и механизмов выявления, сопровождения и развития талантливых детей и молодежи»</t>
  </si>
  <si>
    <t>Проведение конкурса пианистов «Волшебные клавиши»</t>
  </si>
  <si>
    <t>Проведение зонального фестиваля-конкурса исполнителей на народных и духовых инструментах «Юные дарования»</t>
  </si>
  <si>
    <t>Конкурс творчества юных живописцев «Мастерская солнца»</t>
  </si>
  <si>
    <t>Мероприятия по обеспечению и укреплению пожарной безопасности</t>
  </si>
  <si>
    <t>3.1</t>
  </si>
  <si>
    <t>Мероприятия по организации отдыха и оздоровления детей</t>
  </si>
  <si>
    <t>Расходы на обеспечение деятельности (оказание услуг) учреждением</t>
  </si>
  <si>
    <t>Участие оркестра русских народных инструментов МАОУДОД «ДШИ» в Международном конкурсе-фестивале «Урал собирает друзей»</t>
  </si>
  <si>
    <t>Проведение электротехнических измерений сопротивления изоляции электрических сетей в здании МАОУДОД «Детская школа искусств г.Белоярский» и структурных подразделений в п.Верхнеказымский, п.Сосновка, п.Сорум, п.Полноват</t>
  </si>
  <si>
    <t>Проведение специальной оценки условий труда в МАОУДОД «Детская школа искусств г.Белоярский»</t>
  </si>
  <si>
    <t>Приобретение музыкального оборудования</t>
  </si>
  <si>
    <t>Приобретение оборудования (выплата денежного поощрения победителям конкурса на получение грантов главы Белоярского района в рамках реализации приоритетного национального проекта «Образование» в Белоярском районе «Лучшее образовательноеучреждение»)</t>
  </si>
  <si>
    <t>Организация гастрольно-экскурсионной поездки в п. Верхотурье</t>
  </si>
  <si>
    <t>Проведение мероприятий по установке и монтажу радиосистем передачи извещений «Стрелец-Мониторинг»</t>
  </si>
  <si>
    <t>Повышение квалификации</t>
  </si>
  <si>
    <t>Итого по задаче 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</si>
  <si>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</si>
  <si>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</si>
  <si>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</si>
  <si>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</si>
  <si>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</si>
  <si>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</si>
  <si>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</si>
  <si>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</si>
  <si>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</si>
  <si>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</si>
  <si>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</si>
  <si>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</si>
  <si>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</si>
  <si>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</si>
  <si>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</si>
  <si>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Задача 5 «Стимулирование культурного разнообразия, создание условий для диалога и взаимодействия культур»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</si>
  <si>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</si>
  <si>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</si>
  <si>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</si>
  <si>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</si>
  <si>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</si>
  <si>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>Проведение мероприятий  летней кампании</t>
  </si>
  <si>
    <t>Проведение мероприятий в рамках празднования Года культуры</t>
  </si>
  <si>
    <t>Расходы на обеспечение деятельности (оказание услуг) муниципального автономного учреждения культуры Белоярского района «Центр культуры и досуга «Камертон»</t>
  </si>
  <si>
    <t>Приобретение широкоформатного печатного устройства для МАУК «ЦКиД «Камертон»</t>
  </si>
  <si>
    <t>Приобретение тканей и фурнитуры для пошива сценических костюмов МАУК «ЦКиД «Камертон»</t>
  </si>
  <si>
    <t>Электротехнические измерения электрооборудования электрощитовой, монтаж системы дымоудаления и автоматизации, автоматизация водяного пожаротушения, установка дополнительных запотолочных извещателей</t>
  </si>
  <si>
    <t>Осуществление авторского надзора за выполнением строительно-монтажных работ на объекте МАУК «ЦКиД «Камертон»</t>
  </si>
  <si>
    <t>Приобретение технического оборудования для концертно-театрального зала</t>
  </si>
  <si>
    <t>Приобретение стеллажей и услуги по доставке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</si>
  <si>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</si>
  <si>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</si>
  <si>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</si>
  <si>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</si>
  <si>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</si>
  <si>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</si>
  <si>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</si>
  <si>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</si>
  <si>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</si>
  <si>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</si>
  <si>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</si>
  <si>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</si>
  <si>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</si>
  <si>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</si>
  <si>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</si>
  <si>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</si>
  <si>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</si>
  <si>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Итого по задаче 5:</t>
  </si>
  <si>
    <t>Задача  6 «Создание благоприятных условий для художественно-творческой деятельности и развитию народных художественных промыслов и ремесел»</t>
  </si>
  <si>
    <t>Проведение национального праздника «День рыбака»</t>
  </si>
  <si>
    <t>Проведение практикумов, мастер-классов и творческих конкурсов по декоративно-прикладному искусству</t>
  </si>
  <si>
    <t>Изготовление национальных костюмов, сувенирной продукции МБУК «ЦКНТ»</t>
  </si>
  <si>
    <t>Проведение мероприятий летней оздоровительной кампании</t>
  </si>
  <si>
    <t>6.1</t>
  </si>
  <si>
    <t>6.2</t>
  </si>
  <si>
    <t>6.3</t>
  </si>
  <si>
    <t>6.4</t>
  </si>
  <si>
    <t>6.5</t>
  </si>
  <si>
    <t>Итого по задаче 6:</t>
  </si>
  <si>
    <t xml:space="preserve">ИТОГО ПОПОДПРОГРАММЕ II </t>
  </si>
  <si>
    <t>Подпрограмма III  «Поддержка средств массовой информации»</t>
  </si>
  <si>
    <t>Цель подпрограммы «Создание условий для информационного обеспечения населения Белоярского района посредством печатных средств массовой информации, а также в теле- и радио эфире»</t>
  </si>
  <si>
    <t>Задача 7 «Доведение посредством средств массовой информации до сведения населения информации о социально-экономическом и культурном развитии Белоярского района, о развитии его общественной инфраструктуры и иной социально-значимой информации»</t>
  </si>
  <si>
    <t>Внебюджетные источники</t>
  </si>
  <si>
    <t>Приобретение и установка автоматической телефонной станции АУ «БИЦ «Квадрат»</t>
  </si>
  <si>
    <t>Приобретение типографского оборудования</t>
  </si>
  <si>
    <t>Итого по задаче 7:</t>
  </si>
  <si>
    <t>ИТОГО ПО ПОДПРОГРАММЕ  III</t>
  </si>
  <si>
    <t>7.1</t>
  </si>
  <si>
    <t>7.2</t>
  </si>
  <si>
    <t>7.3</t>
  </si>
  <si>
    <t>7.4</t>
  </si>
  <si>
    <t>Подпрограмма  IV «Обеспечение реализации муниципальной программы»</t>
  </si>
  <si>
    <t>Цель  подпрограммы «Повышение эффективности муниципального управления в отрасли культуры»</t>
  </si>
  <si>
    <t>Задача 8 «Осуществление функций исполнительного органа местного самоуправления Белоярского района  по реализации единой государственной политики в отрасли культуры»</t>
  </si>
  <si>
    <t>Расходы на обеспечение деятельности комитета по культуре</t>
  </si>
  <si>
    <t>8.1</t>
  </si>
  <si>
    <t>ИТОГО ПО ПОДПРОГРАММЕ IV</t>
  </si>
  <si>
    <t>Подпрограмма V «Формирование доступной среды жизнедеятельности для инвалидов и других маломобильных групп населения в учреждениях культуры»</t>
  </si>
  <si>
    <t>Цель подпрограммы «Формирование условий для беспрепятственного доступа  к учреждениям культуры и услугам в сфере культуры для инвалидов и других маломобильных групп населения»</t>
  </si>
  <si>
    <t>Задача 9 «Повышение уровня доступности учреждений культуры и услуг в сфере культуры для инвалидов и других маломобильных групп населения»</t>
  </si>
  <si>
    <t>Мероприятия по формированию доступной среды жизнедеятельности для инвалидов и других маломобильных групп населения в МАУК «БЦБС»</t>
  </si>
  <si>
    <t>Обустройство пандуса в здании МАОУДОД «Детская школа искусств г. Белоярский»</t>
  </si>
  <si>
    <t>Сооружение пандуса и поручня центральной входной группы в МБУК «Центр культуры национального творчества»</t>
  </si>
  <si>
    <t>Итого по задаче 9:</t>
  </si>
  <si>
    <t>9.1</t>
  </si>
  <si>
    <t>9.2</t>
  </si>
  <si>
    <t>9.3</t>
  </si>
  <si>
    <t>ИТОГО ПО ПОДПРОГРАММЕ   V</t>
  </si>
  <si>
    <t>Подпрограмма VI «Обеспечение деятельности подведомственных учреждений»</t>
  </si>
  <si>
    <t>Цель подпрограммы «Организация и исполнение материально-технического обеспечения учреждений»</t>
  </si>
  <si>
    <t>Задача 10 «Обеспечение хозяйственного обслуживания и надлежащего состояния учреждений»</t>
  </si>
  <si>
    <t xml:space="preserve">  10.1</t>
  </si>
  <si>
    <t xml:space="preserve">Расходы на обеспечение функций МКУ Белоярского района «Служба материально-технического обеспечения» </t>
  </si>
  <si>
    <t>Итого по задаче 10:</t>
  </si>
  <si>
    <t>ИТОГО ПО ПОДПРОГРАММЕ VI</t>
  </si>
  <si>
    <t>ВСЕГО ПО МУНИЦИПАЛЬНОЙ ПРОГРАММЕ</t>
  </si>
  <si>
    <t>Федеральный бюджет</t>
  </si>
  <si>
    <t>Приложение 2</t>
  </si>
  <si>
    <t>к муниципальной программе Белоярского района «Развитие</t>
  </si>
  <si>
    <t>культуры Белоярского района на 2014 - 2020 годы»</t>
  </si>
  <si>
    <t>Основные мероприятия муниципальной программы Белоярского района «Развитие культуры  Белоярского района</t>
  </si>
  <si>
    <t>на 2014 - 2020 годы»</t>
  </si>
  <si>
    <t>5.18</t>
  </si>
  <si>
    <t>5.19</t>
  </si>
  <si>
    <t>Проведение митинга - концерта "Парад Победы"</t>
  </si>
  <si>
    <t>2.18</t>
  </si>
  <si>
    <t>2.19</t>
  </si>
  <si>
    <t>2.20</t>
  </si>
  <si>
    <t>3.4.</t>
  </si>
  <si>
    <t>Приобретение экспонатов</t>
  </si>
  <si>
    <t>Строительство объекта "Сельский дом культуры д.Нумто Белоярского района"</t>
  </si>
  <si>
    <t>1.17</t>
  </si>
  <si>
    <t>Библиотечное обслуживание особых групп пользователей, жителей сельской местности</t>
  </si>
  <si>
    <t>добавила новое мероприятие</t>
  </si>
  <si>
    <t>1.18</t>
  </si>
  <si>
    <t>Выполнение работ по ремонту крыльца здания Детской библиотеки</t>
  </si>
  <si>
    <t>4.16</t>
  </si>
  <si>
    <t>Выполнение работ по ремонту системы отопления здания Детской школы искусств</t>
  </si>
  <si>
    <t>сумма уменьшена</t>
  </si>
  <si>
    <t>указы</t>
  </si>
  <si>
    <t>дума май</t>
  </si>
  <si>
    <t>31 на бцбс</t>
  </si>
  <si>
    <t>уменьшена</t>
  </si>
  <si>
    <t>Ответственный исполнитель, соисполнитель муниципа-льной программы (получа-тель бюджетных средств)</t>
  </si>
  <si>
    <t>Приобретение мебели, литературы, интеллектуальных игр</t>
  </si>
  <si>
    <t>Управление капитального строительства администрации Белоярского района</t>
  </si>
  <si>
    <t>Расходы на обеспечение деятельности (оказание услуг) муниципальным автономным учреждением культуры Белоярского района «Этнокультурный центр» (тыс.руб.)</t>
  </si>
  <si>
    <t>4.17</t>
  </si>
  <si>
    <t>Приобретение штор и карнизов</t>
  </si>
  <si>
    <t>7.5</t>
  </si>
  <si>
    <t>Приобретение принтера</t>
  </si>
  <si>
    <t>4.18</t>
  </si>
  <si>
    <t>2.21</t>
  </si>
  <si>
    <t>Приобретение костюмов, баннеров, выставочного стенда</t>
  </si>
  <si>
    <t>бюджне Белоярского района</t>
  </si>
  <si>
    <t>Ремонт кровли, зрительного зала</t>
  </si>
  <si>
    <t>Стимулирование лучших учреждений, руководителей, педагогов</t>
  </si>
  <si>
    <t>Приобретение отделочных материалов, светового и звукового оборудования, материала для изготовления витрин, изготовление и монтаж экспозиции в МАУК «Этнокультурный центр»</t>
  </si>
  <si>
    <t>2.22</t>
  </si>
  <si>
    <r>
      <t xml:space="preserve">Реализация проекта </t>
    </r>
    <r>
      <rPr>
        <sz val="10"/>
        <color indexed="8"/>
        <rFont val="Calibri"/>
        <family val="2"/>
      </rPr>
      <t>«</t>
    </r>
    <r>
      <rPr>
        <sz val="10"/>
        <color indexed="8"/>
        <rFont val="Times New Roman"/>
        <family val="1"/>
      </rPr>
      <t>Театр берестяных масок</t>
    </r>
    <r>
      <rPr>
        <sz val="10"/>
        <color indexed="8"/>
        <rFont val="Calibri"/>
        <family val="2"/>
      </rPr>
      <t>»</t>
    </r>
  </si>
  <si>
    <t>Приложение 1</t>
  </si>
  <si>
    <t>бюджет Белоярского района, сформированный за счет средств ХМАО-Югры (далее - бюджет автономного округа)</t>
  </si>
  <si>
    <t xml:space="preserve">к постановлению от 03 ноября 2015 № 1315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</si>
</sst>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_р_._-;\-* #,##0.00_р_._-;_-* &quot;-&quot;?_р_._-;_-@_-"/>
    <numFmt numFmtId="170" formatCode="_-* #,##0.000_р_._-;\-* #,##0.000_р_._-;_-* &quot;-&quot;?_р_._-;_-@_-"/>
    <numFmt numFmtId="171" formatCode="_-* #,##0.0000_р_._-;\-* #,##0.0000_р_._-;_-* &quot;-&quot;?_р_._-;_-@_-"/>
    <numFmt numFmtId="172" formatCode="_-* #,##0.00000_р_._-;\-* #,##0.00000_р_._-;_-* &quot;-&quot;?_р_._-;_-@_-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16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164" fontId="2" fillId="24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top" wrapText="1"/>
    </xf>
    <xf numFmtId="16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4" fontId="6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4"/>
  <sheetViews>
    <sheetView tabSelected="1" view="pageBreakPreview" zoomScale="90" zoomScaleNormal="85" zoomScaleSheetLayoutView="90" zoomScalePageLayoutView="0" workbookViewId="0" topLeftCell="A1">
      <selection activeCell="O13" sqref="O13"/>
    </sheetView>
  </sheetViews>
  <sheetFormatPr defaultColWidth="9.140625" defaultRowHeight="15"/>
  <cols>
    <col min="1" max="1" width="9.28125" style="0" bestFit="1" customWidth="1"/>
    <col min="2" max="2" width="37.57421875" style="0" customWidth="1"/>
    <col min="3" max="3" width="17.28125" style="0" customWidth="1"/>
    <col min="4" max="4" width="18.7109375" style="0" customWidth="1"/>
    <col min="5" max="6" width="12.7109375" style="0" customWidth="1"/>
    <col min="7" max="7" width="12.7109375" style="47" customWidth="1"/>
    <col min="8" max="11" width="12.7109375" style="0" customWidth="1"/>
    <col min="12" max="12" width="14.7109375" style="0" customWidth="1"/>
  </cols>
  <sheetData>
    <row r="1" spans="1:13" ht="14.25">
      <c r="A1" s="24"/>
      <c r="B1" s="24"/>
      <c r="C1" s="24"/>
      <c r="D1" s="24"/>
      <c r="E1" s="24"/>
      <c r="F1" s="24"/>
      <c r="G1" s="42"/>
      <c r="H1" s="24"/>
      <c r="I1" s="24"/>
      <c r="J1" s="24"/>
      <c r="K1" s="24"/>
      <c r="L1" s="23"/>
      <c r="M1" s="23"/>
    </row>
    <row r="2" spans="1:13" ht="14.25">
      <c r="A2" s="24"/>
      <c r="B2" s="24"/>
      <c r="C2" s="24"/>
      <c r="D2" s="24"/>
      <c r="E2" s="24"/>
      <c r="F2" s="24"/>
      <c r="G2" s="42"/>
      <c r="H2" s="24"/>
      <c r="I2" s="24"/>
      <c r="J2" s="24"/>
      <c r="K2" s="24"/>
      <c r="L2" s="23" t="s">
        <v>250</v>
      </c>
      <c r="M2" s="23"/>
    </row>
    <row r="3" spans="1:13" ht="14.25">
      <c r="A3" s="24"/>
      <c r="B3" s="24"/>
      <c r="C3" s="24"/>
      <c r="D3" s="24"/>
      <c r="E3" s="24"/>
      <c r="F3" s="24"/>
      <c r="G3" s="42"/>
      <c r="H3" s="24"/>
      <c r="I3" s="24"/>
      <c r="J3" s="24"/>
      <c r="K3" s="24"/>
      <c r="L3" s="23" t="s">
        <v>252</v>
      </c>
      <c r="M3" s="23"/>
    </row>
    <row r="4" spans="1:13" ht="14.25">
      <c r="A4" s="24"/>
      <c r="B4" s="24"/>
      <c r="C4" s="24"/>
      <c r="D4" s="24"/>
      <c r="E4" s="24"/>
      <c r="F4" s="24"/>
      <c r="G4" s="42"/>
      <c r="H4" s="24"/>
      <c r="I4" s="24"/>
      <c r="J4" s="24"/>
      <c r="K4" s="24"/>
      <c r="L4" s="23"/>
      <c r="M4" s="23"/>
    </row>
    <row r="5" spans="1:13" ht="14.25">
      <c r="A5" s="24"/>
      <c r="B5" s="24"/>
      <c r="C5" s="24"/>
      <c r="D5" s="24"/>
      <c r="E5" s="24"/>
      <c r="F5" s="24"/>
      <c r="G5" s="42"/>
      <c r="H5" s="24"/>
      <c r="I5" s="24"/>
      <c r="J5" s="24"/>
      <c r="K5" s="24"/>
      <c r="L5" s="23" t="s">
        <v>207</v>
      </c>
      <c r="M5" s="23"/>
    </row>
    <row r="6" spans="1:13" ht="14.25">
      <c r="A6" s="24"/>
      <c r="B6" s="24"/>
      <c r="C6" s="24"/>
      <c r="D6" s="24"/>
      <c r="E6" s="24"/>
      <c r="F6" s="24"/>
      <c r="G6" s="42"/>
      <c r="H6" s="24"/>
      <c r="I6" s="24"/>
      <c r="J6" s="24"/>
      <c r="K6" s="24"/>
      <c r="L6" s="23" t="s">
        <v>208</v>
      </c>
      <c r="M6" s="23"/>
    </row>
    <row r="7" spans="1:13" ht="14.25">
      <c r="A7" s="24"/>
      <c r="B7" s="24"/>
      <c r="C7" s="24"/>
      <c r="D7" s="24"/>
      <c r="E7" s="24"/>
      <c r="F7" s="24"/>
      <c r="G7" s="42"/>
      <c r="H7" s="24"/>
      <c r="I7" s="24"/>
      <c r="J7" s="24"/>
      <c r="K7" s="24"/>
      <c r="L7" s="23" t="s">
        <v>209</v>
      </c>
      <c r="M7" s="23"/>
    </row>
    <row r="8" spans="1:13" ht="14.25">
      <c r="A8" s="24"/>
      <c r="B8" s="24"/>
      <c r="C8" s="24"/>
      <c r="D8" s="24"/>
      <c r="E8" s="24"/>
      <c r="F8" s="24"/>
      <c r="G8" s="42"/>
      <c r="H8" s="24"/>
      <c r="I8" s="24"/>
      <c r="J8" s="24"/>
      <c r="K8" s="24"/>
      <c r="L8" s="23"/>
      <c r="M8" s="23"/>
    </row>
    <row r="9" spans="1:13" ht="14.25">
      <c r="A9" s="24"/>
      <c r="B9" s="24"/>
      <c r="C9" s="24"/>
      <c r="D9" s="24"/>
      <c r="E9" s="24"/>
      <c r="F9" s="24"/>
      <c r="G9" s="42"/>
      <c r="H9" s="24"/>
      <c r="I9" s="24"/>
      <c r="J9" s="24"/>
      <c r="K9" s="24"/>
      <c r="L9" s="24"/>
      <c r="M9" s="23"/>
    </row>
    <row r="10" spans="1:13" ht="14.25">
      <c r="A10" s="24"/>
      <c r="B10" s="24"/>
      <c r="C10" s="24"/>
      <c r="D10" s="24"/>
      <c r="E10" s="24"/>
      <c r="F10" s="25" t="s">
        <v>210</v>
      </c>
      <c r="G10" s="42"/>
      <c r="H10" s="24"/>
      <c r="I10" s="24"/>
      <c r="J10" s="24"/>
      <c r="K10" s="24"/>
      <c r="L10" s="24"/>
      <c r="M10" s="23"/>
    </row>
    <row r="11" spans="1:13" ht="14.25">
      <c r="A11" s="24"/>
      <c r="B11" s="24"/>
      <c r="C11" s="24"/>
      <c r="D11" s="24"/>
      <c r="E11" s="24"/>
      <c r="F11" s="25" t="s">
        <v>211</v>
      </c>
      <c r="G11" s="42"/>
      <c r="H11" s="24"/>
      <c r="I11" s="24"/>
      <c r="J11" s="24"/>
      <c r="K11" s="24"/>
      <c r="L11" s="24"/>
      <c r="M11" s="23"/>
    </row>
    <row r="12" spans="1:13" ht="14.25">
      <c r="A12" s="24"/>
      <c r="B12" s="24"/>
      <c r="C12" s="24"/>
      <c r="D12" s="24"/>
      <c r="E12" s="24"/>
      <c r="F12" s="25"/>
      <c r="G12" s="42"/>
      <c r="H12" s="24"/>
      <c r="I12" s="24"/>
      <c r="J12" s="24"/>
      <c r="K12" s="24"/>
      <c r="L12" s="24"/>
      <c r="M12" s="23"/>
    </row>
    <row r="13" spans="1:13" ht="57" customHeight="1">
      <c r="A13" s="83" t="s">
        <v>0</v>
      </c>
      <c r="B13" s="83" t="s">
        <v>1</v>
      </c>
      <c r="C13" s="83" t="s">
        <v>233</v>
      </c>
      <c r="D13" s="83" t="s">
        <v>2</v>
      </c>
      <c r="E13" s="83" t="s">
        <v>3</v>
      </c>
      <c r="F13" s="83"/>
      <c r="G13" s="83"/>
      <c r="H13" s="83"/>
      <c r="I13" s="83"/>
      <c r="J13" s="83"/>
      <c r="K13" s="83"/>
      <c r="L13" s="83"/>
      <c r="M13" s="23"/>
    </row>
    <row r="14" spans="1:13" ht="14.25">
      <c r="A14" s="83"/>
      <c r="B14" s="83"/>
      <c r="C14" s="83"/>
      <c r="D14" s="83"/>
      <c r="E14" s="83" t="s">
        <v>4</v>
      </c>
      <c r="F14" s="83" t="s">
        <v>5</v>
      </c>
      <c r="G14" s="83"/>
      <c r="H14" s="83"/>
      <c r="I14" s="83"/>
      <c r="J14" s="83"/>
      <c r="K14" s="83"/>
      <c r="L14" s="83"/>
      <c r="M14" s="24"/>
    </row>
    <row r="15" spans="1:12" ht="14.25">
      <c r="A15" s="83"/>
      <c r="B15" s="83"/>
      <c r="C15" s="83"/>
      <c r="D15" s="83"/>
      <c r="E15" s="83"/>
      <c r="F15" s="83" t="s">
        <v>6</v>
      </c>
      <c r="G15" s="82">
        <v>2015</v>
      </c>
      <c r="H15" s="83">
        <v>2016</v>
      </c>
      <c r="I15" s="83">
        <v>2017</v>
      </c>
      <c r="J15" s="83">
        <v>2018</v>
      </c>
      <c r="K15" s="83">
        <v>2019</v>
      </c>
      <c r="L15" s="83">
        <v>2020</v>
      </c>
    </row>
    <row r="16" spans="1:12" ht="14.25">
      <c r="A16" s="83"/>
      <c r="B16" s="83"/>
      <c r="C16" s="83"/>
      <c r="D16" s="83"/>
      <c r="E16" s="83"/>
      <c r="F16" s="83"/>
      <c r="G16" s="82" t="s">
        <v>7</v>
      </c>
      <c r="H16" s="83" t="s">
        <v>7</v>
      </c>
      <c r="I16" s="83" t="s">
        <v>7</v>
      </c>
      <c r="J16" s="83" t="s">
        <v>7</v>
      </c>
      <c r="K16" s="83" t="s">
        <v>7</v>
      </c>
      <c r="L16" s="83" t="s">
        <v>7</v>
      </c>
    </row>
    <row r="17" spans="1:12" ht="14.25">
      <c r="A17" s="83"/>
      <c r="B17" s="83"/>
      <c r="C17" s="83"/>
      <c r="D17" s="83"/>
      <c r="E17" s="83"/>
      <c r="F17" s="83"/>
      <c r="G17" s="82"/>
      <c r="H17" s="83"/>
      <c r="I17" s="83"/>
      <c r="J17" s="83"/>
      <c r="K17" s="83"/>
      <c r="L17" s="83"/>
    </row>
    <row r="18" spans="1:12" ht="14.25">
      <c r="A18" s="83"/>
      <c r="B18" s="83"/>
      <c r="C18" s="83"/>
      <c r="D18" s="83"/>
      <c r="E18" s="83"/>
      <c r="F18" s="83"/>
      <c r="G18" s="82"/>
      <c r="H18" s="83"/>
      <c r="I18" s="83"/>
      <c r="J18" s="83"/>
      <c r="K18" s="83"/>
      <c r="L18" s="83"/>
    </row>
    <row r="19" spans="1:13" ht="15.75" customHeight="1">
      <c r="A19" s="85" t="s">
        <v>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2"/>
    </row>
    <row r="20" spans="1:13" ht="25.5" customHeight="1">
      <c r="A20" s="85" t="s">
        <v>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3"/>
    </row>
    <row r="21" spans="1:13" ht="15.75" customHeight="1">
      <c r="A21" s="85" t="s">
        <v>10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3"/>
    </row>
    <row r="22" spans="1:13" ht="14.25">
      <c r="A22" s="75" t="s">
        <v>13</v>
      </c>
      <c r="B22" s="72" t="s">
        <v>11</v>
      </c>
      <c r="C22" s="78" t="s">
        <v>18</v>
      </c>
      <c r="D22" s="90" t="s">
        <v>12</v>
      </c>
      <c r="E22" s="86">
        <f>SUM(F22:L23)</f>
        <v>1533.9</v>
      </c>
      <c r="F22" s="86">
        <f aca="true" t="shared" si="0" ref="F22:L22">F24+F25</f>
        <v>544.2</v>
      </c>
      <c r="G22" s="91">
        <f t="shared" si="0"/>
        <v>129.6</v>
      </c>
      <c r="H22" s="86">
        <f t="shared" si="0"/>
        <v>427.5</v>
      </c>
      <c r="I22" s="86">
        <f t="shared" si="0"/>
        <v>432.6</v>
      </c>
      <c r="J22" s="86">
        <f t="shared" si="0"/>
        <v>0</v>
      </c>
      <c r="K22" s="86">
        <f t="shared" si="0"/>
        <v>0</v>
      </c>
      <c r="L22" s="86">
        <f t="shared" si="0"/>
        <v>0</v>
      </c>
      <c r="M22" s="92"/>
    </row>
    <row r="23" spans="1:13" ht="14.25">
      <c r="A23" s="76"/>
      <c r="B23" s="73"/>
      <c r="C23" s="79"/>
      <c r="D23" s="90"/>
      <c r="E23" s="86"/>
      <c r="F23" s="86"/>
      <c r="G23" s="91"/>
      <c r="H23" s="86"/>
      <c r="I23" s="86"/>
      <c r="J23" s="86"/>
      <c r="K23" s="86"/>
      <c r="L23" s="86"/>
      <c r="M23" s="92"/>
    </row>
    <row r="24" spans="1:12" ht="92.25">
      <c r="A24" s="76"/>
      <c r="B24" s="73"/>
      <c r="C24" s="79"/>
      <c r="D24" s="5" t="s">
        <v>251</v>
      </c>
      <c r="E24" s="35">
        <f aca="true" t="shared" si="1" ref="E24:E34">SUM(F24:L24)</f>
        <v>1242.2</v>
      </c>
      <c r="F24" s="35">
        <v>462.6</v>
      </c>
      <c r="G24" s="43">
        <v>48.5</v>
      </c>
      <c r="H24" s="36">
        <f>363.4</f>
        <v>363.4</v>
      </c>
      <c r="I24" s="37">
        <v>367.7</v>
      </c>
      <c r="J24" s="35">
        <v>0</v>
      </c>
      <c r="K24" s="35">
        <v>0</v>
      </c>
      <c r="L24" s="35">
        <v>0</v>
      </c>
    </row>
    <row r="25" spans="1:12" ht="26.25">
      <c r="A25" s="76"/>
      <c r="B25" s="73"/>
      <c r="C25" s="79"/>
      <c r="D25" s="8" t="s">
        <v>15</v>
      </c>
      <c r="E25" s="35">
        <f t="shared" si="1"/>
        <v>291.7</v>
      </c>
      <c r="F25" s="38">
        <v>81.6</v>
      </c>
      <c r="G25" s="44">
        <f>74+7.1</f>
        <v>81.1</v>
      </c>
      <c r="H25" s="39">
        <v>64.1</v>
      </c>
      <c r="I25" s="40">
        <v>64.9</v>
      </c>
      <c r="J25" s="41">
        <v>0</v>
      </c>
      <c r="K25" s="41">
        <v>0</v>
      </c>
      <c r="L25" s="41">
        <v>0</v>
      </c>
    </row>
    <row r="26" spans="1:12" ht="14.25">
      <c r="A26" s="88" t="s">
        <v>31</v>
      </c>
      <c r="B26" s="87" t="s">
        <v>16</v>
      </c>
      <c r="C26" s="89" t="s">
        <v>18</v>
      </c>
      <c r="D26" s="5" t="s">
        <v>12</v>
      </c>
      <c r="E26" s="35">
        <f t="shared" si="1"/>
        <v>1541.2</v>
      </c>
      <c r="F26" s="35">
        <f aca="true" t="shared" si="2" ref="F26:L26">F27+F28</f>
        <v>508</v>
      </c>
      <c r="G26" s="43">
        <f t="shared" si="2"/>
        <v>144.2</v>
      </c>
      <c r="H26" s="36">
        <f t="shared" si="2"/>
        <v>508</v>
      </c>
      <c r="I26" s="35">
        <f t="shared" si="2"/>
        <v>381</v>
      </c>
      <c r="J26" s="41">
        <f t="shared" si="2"/>
        <v>0</v>
      </c>
      <c r="K26" s="41">
        <f t="shared" si="2"/>
        <v>0</v>
      </c>
      <c r="L26" s="41">
        <f t="shared" si="2"/>
        <v>0</v>
      </c>
    </row>
    <row r="27" spans="1:12" ht="26.25">
      <c r="A27" s="88"/>
      <c r="B27" s="87"/>
      <c r="C27" s="89"/>
      <c r="D27" s="5" t="s">
        <v>14</v>
      </c>
      <c r="E27" s="35">
        <f t="shared" si="1"/>
        <v>1255.5</v>
      </c>
      <c r="F27" s="35">
        <v>431.8</v>
      </c>
      <c r="G27" s="43">
        <v>68</v>
      </c>
      <c r="H27" s="36">
        <v>431.8</v>
      </c>
      <c r="I27" s="35">
        <v>323.9</v>
      </c>
      <c r="J27" s="41">
        <v>0</v>
      </c>
      <c r="K27" s="41">
        <v>0</v>
      </c>
      <c r="L27" s="41">
        <v>0</v>
      </c>
    </row>
    <row r="28" spans="1:12" ht="26.25">
      <c r="A28" s="88"/>
      <c r="B28" s="87"/>
      <c r="C28" s="89"/>
      <c r="D28" s="5" t="s">
        <v>15</v>
      </c>
      <c r="E28" s="35">
        <f t="shared" si="1"/>
        <v>285.70000000000005</v>
      </c>
      <c r="F28" s="35">
        <v>76.2</v>
      </c>
      <c r="G28" s="43">
        <v>76.2</v>
      </c>
      <c r="H28" s="36">
        <v>76.2</v>
      </c>
      <c r="I28" s="35">
        <v>57.1</v>
      </c>
      <c r="J28" s="41">
        <v>0</v>
      </c>
      <c r="K28" s="41">
        <v>0</v>
      </c>
      <c r="L28" s="41">
        <v>0</v>
      </c>
    </row>
    <row r="29" spans="1:12" ht="14.25">
      <c r="A29" s="88" t="s">
        <v>32</v>
      </c>
      <c r="B29" s="84" t="s">
        <v>17</v>
      </c>
      <c r="C29" s="85" t="s">
        <v>18</v>
      </c>
      <c r="D29" s="5" t="s">
        <v>12</v>
      </c>
      <c r="E29" s="35">
        <f t="shared" si="1"/>
        <v>423.29999999999995</v>
      </c>
      <c r="F29" s="35">
        <f aca="true" t="shared" si="3" ref="F29:L29">F30+F31</f>
        <v>141.1</v>
      </c>
      <c r="G29" s="43">
        <f t="shared" si="3"/>
        <v>0</v>
      </c>
      <c r="H29" s="36">
        <f t="shared" si="3"/>
        <v>141.1</v>
      </c>
      <c r="I29" s="35">
        <f t="shared" si="3"/>
        <v>141.1</v>
      </c>
      <c r="J29" s="41">
        <f t="shared" si="3"/>
        <v>0</v>
      </c>
      <c r="K29" s="41">
        <f t="shared" si="3"/>
        <v>0</v>
      </c>
      <c r="L29" s="41">
        <f t="shared" si="3"/>
        <v>0</v>
      </c>
    </row>
    <row r="30" spans="1:12" ht="26.25">
      <c r="A30" s="88"/>
      <c r="B30" s="84"/>
      <c r="C30" s="85"/>
      <c r="D30" s="5" t="s">
        <v>14</v>
      </c>
      <c r="E30" s="35">
        <f t="shared" si="1"/>
        <v>359.70000000000005</v>
      </c>
      <c r="F30" s="35">
        <v>119.9</v>
      </c>
      <c r="G30" s="43">
        <v>0</v>
      </c>
      <c r="H30" s="36">
        <v>119.9</v>
      </c>
      <c r="I30" s="35">
        <v>119.9</v>
      </c>
      <c r="J30" s="41">
        <v>0</v>
      </c>
      <c r="K30" s="41">
        <v>0</v>
      </c>
      <c r="L30" s="41">
        <v>0</v>
      </c>
    </row>
    <row r="31" spans="1:12" ht="26.25">
      <c r="A31" s="88"/>
      <c r="B31" s="84"/>
      <c r="C31" s="85"/>
      <c r="D31" s="5" t="s">
        <v>15</v>
      </c>
      <c r="E31" s="35">
        <f t="shared" si="1"/>
        <v>63.599999999999994</v>
      </c>
      <c r="F31" s="35">
        <v>21.2</v>
      </c>
      <c r="G31" s="43">
        <v>0</v>
      </c>
      <c r="H31" s="36">
        <v>21.2</v>
      </c>
      <c r="I31" s="35">
        <v>21.2</v>
      </c>
      <c r="J31" s="41">
        <v>0</v>
      </c>
      <c r="K31" s="41">
        <v>0</v>
      </c>
      <c r="L31" s="41">
        <v>0</v>
      </c>
    </row>
    <row r="32" spans="1:13" ht="14.25">
      <c r="A32" s="75" t="s">
        <v>33</v>
      </c>
      <c r="B32" s="84" t="s">
        <v>222</v>
      </c>
      <c r="C32" s="85" t="s">
        <v>18</v>
      </c>
      <c r="D32" s="5" t="s">
        <v>12</v>
      </c>
      <c r="E32" s="35">
        <f t="shared" si="1"/>
        <v>600</v>
      </c>
      <c r="F32" s="35">
        <f aca="true" t="shared" si="4" ref="F32:L32">F33+F34</f>
        <v>0</v>
      </c>
      <c r="G32" s="43">
        <f t="shared" si="4"/>
        <v>0</v>
      </c>
      <c r="H32" s="36">
        <f t="shared" si="4"/>
        <v>600</v>
      </c>
      <c r="I32" s="35">
        <f t="shared" si="4"/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  <c r="M32" t="s">
        <v>223</v>
      </c>
    </row>
    <row r="33" spans="1:12" ht="26.25">
      <c r="A33" s="76"/>
      <c r="B33" s="84"/>
      <c r="C33" s="85"/>
      <c r="D33" s="5" t="s">
        <v>14</v>
      </c>
      <c r="E33" s="35">
        <f t="shared" si="1"/>
        <v>510</v>
      </c>
      <c r="F33" s="35">
        <v>0</v>
      </c>
      <c r="G33" s="43">
        <v>0</v>
      </c>
      <c r="H33" s="36">
        <v>510</v>
      </c>
      <c r="I33" s="35">
        <v>0</v>
      </c>
      <c r="J33" s="41">
        <v>0</v>
      </c>
      <c r="K33" s="41">
        <v>0</v>
      </c>
      <c r="L33" s="41">
        <v>0</v>
      </c>
    </row>
    <row r="34" spans="1:12" ht="26.25">
      <c r="A34" s="77"/>
      <c r="B34" s="84"/>
      <c r="C34" s="85"/>
      <c r="D34" s="5" t="s">
        <v>15</v>
      </c>
      <c r="E34" s="35">
        <f t="shared" si="1"/>
        <v>90</v>
      </c>
      <c r="F34" s="35">
        <v>0</v>
      </c>
      <c r="G34" s="43">
        <v>0</v>
      </c>
      <c r="H34" s="36">
        <v>90</v>
      </c>
      <c r="I34" s="35">
        <v>0</v>
      </c>
      <c r="J34" s="41">
        <v>0</v>
      </c>
      <c r="K34" s="41">
        <v>0</v>
      </c>
      <c r="L34" s="41">
        <v>0</v>
      </c>
    </row>
    <row r="35" spans="1:12" ht="52.5">
      <c r="A35" s="6" t="s">
        <v>34</v>
      </c>
      <c r="B35" s="11" t="s">
        <v>19</v>
      </c>
      <c r="C35" s="4" t="s">
        <v>18</v>
      </c>
      <c r="D35" s="5" t="s">
        <v>15</v>
      </c>
      <c r="E35" s="35">
        <f aca="true" t="shared" si="5" ref="E35:E47">SUM(F35:L35)</f>
        <v>341</v>
      </c>
      <c r="F35" s="35">
        <v>0</v>
      </c>
      <c r="G35" s="43">
        <v>35.2</v>
      </c>
      <c r="H35" s="36">
        <v>42</v>
      </c>
      <c r="I35" s="35">
        <v>163.8</v>
      </c>
      <c r="J35" s="35">
        <v>50</v>
      </c>
      <c r="K35" s="35">
        <v>0</v>
      </c>
      <c r="L35" s="35">
        <v>50</v>
      </c>
    </row>
    <row r="36" spans="1:12" ht="52.5">
      <c r="A36" s="6" t="s">
        <v>35</v>
      </c>
      <c r="B36" s="11" t="s">
        <v>20</v>
      </c>
      <c r="C36" s="4" t="s">
        <v>18</v>
      </c>
      <c r="D36" s="5" t="s">
        <v>15</v>
      </c>
      <c r="E36" s="35">
        <f t="shared" si="5"/>
        <v>170</v>
      </c>
      <c r="F36" s="35">
        <v>170</v>
      </c>
      <c r="G36" s="43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37" spans="1:12" ht="52.5">
      <c r="A37" s="6" t="s">
        <v>36</v>
      </c>
      <c r="B37" s="11" t="s">
        <v>21</v>
      </c>
      <c r="C37" s="4" t="s">
        <v>18</v>
      </c>
      <c r="D37" s="5" t="s">
        <v>15</v>
      </c>
      <c r="E37" s="35">
        <f t="shared" si="5"/>
        <v>84.9</v>
      </c>
      <c r="F37" s="35">
        <v>30</v>
      </c>
      <c r="G37" s="43">
        <v>0</v>
      </c>
      <c r="H37" s="35">
        <v>0</v>
      </c>
      <c r="I37" s="35">
        <v>0</v>
      </c>
      <c r="J37" s="35">
        <v>0</v>
      </c>
      <c r="K37" s="35">
        <v>30.7</v>
      </c>
      <c r="L37" s="35">
        <v>24.2</v>
      </c>
    </row>
    <row r="38" spans="1:12" ht="52.5">
      <c r="A38" s="6" t="s">
        <v>38</v>
      </c>
      <c r="B38" s="11" t="s">
        <v>22</v>
      </c>
      <c r="C38" s="4" t="s">
        <v>18</v>
      </c>
      <c r="D38" s="5" t="s">
        <v>15</v>
      </c>
      <c r="E38" s="35">
        <f t="shared" si="5"/>
        <v>24</v>
      </c>
      <c r="F38" s="35">
        <v>0</v>
      </c>
      <c r="G38" s="43">
        <v>0</v>
      </c>
      <c r="H38" s="35">
        <v>0</v>
      </c>
      <c r="I38" s="35">
        <v>0</v>
      </c>
      <c r="J38" s="35">
        <v>10</v>
      </c>
      <c r="K38" s="35">
        <v>0</v>
      </c>
      <c r="L38" s="35">
        <v>14</v>
      </c>
    </row>
    <row r="39" spans="1:12" ht="52.5">
      <c r="A39" s="6" t="s">
        <v>39</v>
      </c>
      <c r="B39" s="11" t="s">
        <v>23</v>
      </c>
      <c r="C39" s="4" t="s">
        <v>18</v>
      </c>
      <c r="D39" s="5" t="s">
        <v>15</v>
      </c>
      <c r="E39" s="35">
        <f t="shared" si="5"/>
        <v>361</v>
      </c>
      <c r="F39" s="35">
        <v>75</v>
      </c>
      <c r="G39" s="43">
        <v>81</v>
      </c>
      <c r="H39" s="35">
        <v>50</v>
      </c>
      <c r="I39" s="35">
        <v>50</v>
      </c>
      <c r="J39" s="35">
        <v>35</v>
      </c>
      <c r="K39" s="35">
        <v>35</v>
      </c>
      <c r="L39" s="35">
        <v>35</v>
      </c>
    </row>
    <row r="40" spans="1:12" ht="15.75" customHeight="1">
      <c r="A40" s="75" t="s">
        <v>40</v>
      </c>
      <c r="B40" s="84" t="s">
        <v>24</v>
      </c>
      <c r="C40" s="85" t="s">
        <v>18</v>
      </c>
      <c r="D40" s="5" t="s">
        <v>12</v>
      </c>
      <c r="E40" s="35">
        <f t="shared" si="5"/>
        <v>2145.8</v>
      </c>
      <c r="F40" s="35">
        <f>F41+F42+F43</f>
        <v>900</v>
      </c>
      <c r="G40" s="43">
        <f aca="true" t="shared" si="6" ref="G40:L40">G41+G42+G43</f>
        <v>477.4</v>
      </c>
      <c r="H40" s="35">
        <f t="shared" si="6"/>
        <v>8.2</v>
      </c>
      <c r="I40" s="35">
        <f t="shared" si="6"/>
        <v>8.2</v>
      </c>
      <c r="J40" s="35">
        <f t="shared" si="6"/>
        <v>245</v>
      </c>
      <c r="K40" s="35">
        <f t="shared" si="6"/>
        <v>245</v>
      </c>
      <c r="L40" s="35">
        <f t="shared" si="6"/>
        <v>262</v>
      </c>
    </row>
    <row r="41" spans="1:13" ht="26.25">
      <c r="A41" s="76"/>
      <c r="B41" s="84"/>
      <c r="C41" s="85"/>
      <c r="D41" s="5" t="s">
        <v>15</v>
      </c>
      <c r="E41" s="35">
        <f t="shared" si="5"/>
        <v>1452</v>
      </c>
      <c r="F41" s="35">
        <v>500</v>
      </c>
      <c r="G41" s="43">
        <v>200</v>
      </c>
      <c r="H41" s="35">
        <v>0</v>
      </c>
      <c r="I41" s="35">
        <v>0</v>
      </c>
      <c r="J41" s="35">
        <v>245</v>
      </c>
      <c r="K41" s="35">
        <v>245</v>
      </c>
      <c r="L41" s="35">
        <v>262</v>
      </c>
      <c r="M41" t="s">
        <v>230</v>
      </c>
    </row>
    <row r="42" spans="1:12" ht="26.25">
      <c r="A42" s="76"/>
      <c r="B42" s="84"/>
      <c r="C42" s="85"/>
      <c r="D42" s="5" t="s">
        <v>14</v>
      </c>
      <c r="E42" s="35">
        <f t="shared" si="5"/>
        <v>670</v>
      </c>
      <c r="F42" s="41">
        <v>400</v>
      </c>
      <c r="G42" s="43">
        <v>270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</row>
    <row r="43" spans="1:13" ht="14.25">
      <c r="A43" s="77"/>
      <c r="B43" s="84"/>
      <c r="C43" s="85"/>
      <c r="D43" s="5" t="s">
        <v>25</v>
      </c>
      <c r="E43" s="35">
        <f t="shared" si="5"/>
        <v>23.799999999999997</v>
      </c>
      <c r="F43" s="35">
        <v>0</v>
      </c>
      <c r="G43" s="43">
        <v>7.4</v>
      </c>
      <c r="H43" s="35">
        <v>8.2</v>
      </c>
      <c r="I43" s="35">
        <v>8.2</v>
      </c>
      <c r="J43" s="35">
        <v>0</v>
      </c>
      <c r="K43" s="35">
        <v>0</v>
      </c>
      <c r="L43" s="35">
        <v>0</v>
      </c>
      <c r="M43" t="s">
        <v>228</v>
      </c>
    </row>
    <row r="44" spans="1:12" ht="14.25">
      <c r="A44" s="75" t="s">
        <v>41</v>
      </c>
      <c r="B44" s="72" t="s">
        <v>26</v>
      </c>
      <c r="C44" s="78" t="s">
        <v>18</v>
      </c>
      <c r="D44" s="5" t="s">
        <v>12</v>
      </c>
      <c r="E44" s="35">
        <f>E45+E46</f>
        <v>174381.8</v>
      </c>
      <c r="F44" s="35">
        <f>F45+F46</f>
        <v>24727.4</v>
      </c>
      <c r="G44" s="43">
        <f aca="true" t="shared" si="7" ref="G44:L44">G45+G46</f>
        <v>23235.3</v>
      </c>
      <c r="H44" s="35">
        <f t="shared" si="7"/>
        <v>26627.3</v>
      </c>
      <c r="I44" s="35">
        <f t="shared" si="7"/>
        <v>31219.3</v>
      </c>
      <c r="J44" s="35">
        <f t="shared" si="7"/>
        <v>22857.5</v>
      </c>
      <c r="K44" s="35">
        <f t="shared" si="7"/>
        <v>22857.5</v>
      </c>
      <c r="L44" s="35">
        <f t="shared" si="7"/>
        <v>22857.5</v>
      </c>
    </row>
    <row r="45" spans="1:12" ht="39" customHeight="1">
      <c r="A45" s="76"/>
      <c r="B45" s="73"/>
      <c r="C45" s="79"/>
      <c r="D45" s="5" t="s">
        <v>15</v>
      </c>
      <c r="E45" s="35">
        <f t="shared" si="5"/>
        <v>172468.8</v>
      </c>
      <c r="F45" s="35">
        <v>24727.4</v>
      </c>
      <c r="G45" s="43">
        <v>21322.3</v>
      </c>
      <c r="H45" s="35">
        <v>26627.3</v>
      </c>
      <c r="I45" s="35">
        <v>31219.3</v>
      </c>
      <c r="J45" s="35">
        <v>22857.5</v>
      </c>
      <c r="K45" s="35">
        <v>22857.5</v>
      </c>
      <c r="L45" s="35">
        <v>22857.5</v>
      </c>
    </row>
    <row r="46" spans="1:13" ht="26.25">
      <c r="A46" s="77"/>
      <c r="B46" s="74"/>
      <c r="C46" s="80"/>
      <c r="D46" s="5" t="s">
        <v>14</v>
      </c>
      <c r="E46" s="35">
        <f>SUM(F46:L46)</f>
        <v>1913</v>
      </c>
      <c r="F46" s="35"/>
      <c r="G46" s="43">
        <v>1913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t="s">
        <v>229</v>
      </c>
    </row>
    <row r="47" spans="1:12" ht="52.5">
      <c r="A47" s="6" t="s">
        <v>42</v>
      </c>
      <c r="B47" s="11" t="s">
        <v>27</v>
      </c>
      <c r="C47" s="4" t="s">
        <v>18</v>
      </c>
      <c r="D47" s="5" t="s">
        <v>15</v>
      </c>
      <c r="E47" s="35">
        <f t="shared" si="5"/>
        <v>2842.2359999999994</v>
      </c>
      <c r="F47" s="35">
        <v>1179.1</v>
      </c>
      <c r="G47" s="43">
        <v>758.036</v>
      </c>
      <c r="H47" s="35">
        <v>0</v>
      </c>
      <c r="I47" s="35">
        <v>0</v>
      </c>
      <c r="J47" s="35">
        <v>301.7</v>
      </c>
      <c r="K47" s="35">
        <v>301.7</v>
      </c>
      <c r="L47" s="35">
        <v>301.7</v>
      </c>
    </row>
    <row r="48" spans="1:14" ht="58.5" customHeight="1">
      <c r="A48" s="75" t="s">
        <v>43</v>
      </c>
      <c r="B48" s="84" t="s">
        <v>37</v>
      </c>
      <c r="C48" s="85" t="s">
        <v>18</v>
      </c>
      <c r="D48" s="90" t="s">
        <v>15</v>
      </c>
      <c r="E48" s="86">
        <f>SUM(F48:L50)</f>
        <v>107</v>
      </c>
      <c r="F48" s="86">
        <v>107</v>
      </c>
      <c r="G48" s="91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9"/>
      <c r="N48" s="9"/>
    </row>
    <row r="49" spans="1:14" ht="31.5" customHeight="1">
      <c r="A49" s="76"/>
      <c r="B49" s="84"/>
      <c r="C49" s="85"/>
      <c r="D49" s="90"/>
      <c r="E49" s="86"/>
      <c r="F49" s="86"/>
      <c r="G49" s="91"/>
      <c r="H49" s="86"/>
      <c r="I49" s="86"/>
      <c r="J49" s="86"/>
      <c r="K49" s="86"/>
      <c r="L49" s="86"/>
      <c r="M49" s="9"/>
      <c r="N49" s="9"/>
    </row>
    <row r="50" spans="1:14" ht="14.25">
      <c r="A50" s="77"/>
      <c r="B50" s="84"/>
      <c r="C50" s="85"/>
      <c r="D50" s="90"/>
      <c r="E50" s="86"/>
      <c r="F50" s="86"/>
      <c r="G50" s="91"/>
      <c r="H50" s="86"/>
      <c r="I50" s="86"/>
      <c r="J50" s="86"/>
      <c r="K50" s="86"/>
      <c r="L50" s="86"/>
      <c r="M50" s="9"/>
      <c r="N50" s="9"/>
    </row>
    <row r="51" spans="1:13" ht="52.5">
      <c r="A51" s="6" t="s">
        <v>44</v>
      </c>
      <c r="B51" s="11" t="s">
        <v>234</v>
      </c>
      <c r="C51" s="4" t="s">
        <v>18</v>
      </c>
      <c r="D51" s="5" t="s">
        <v>14</v>
      </c>
      <c r="E51" s="35">
        <f aca="true" t="shared" si="8" ref="E51:E59">SUM(F51:L51)</f>
        <v>200</v>
      </c>
      <c r="F51" s="35">
        <v>200</v>
      </c>
      <c r="G51" s="43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9"/>
    </row>
    <row r="52" spans="1:13" ht="38.25" customHeight="1">
      <c r="A52" s="10" t="s">
        <v>45</v>
      </c>
      <c r="B52" s="14" t="s">
        <v>28</v>
      </c>
      <c r="C52" s="7" t="s">
        <v>18</v>
      </c>
      <c r="D52" s="5" t="s">
        <v>14</v>
      </c>
      <c r="E52" s="35">
        <f t="shared" si="8"/>
        <v>100</v>
      </c>
      <c r="F52" s="35">
        <v>100</v>
      </c>
      <c r="G52" s="43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"/>
    </row>
    <row r="53" spans="1:13" ht="52.5">
      <c r="A53" s="10" t="s">
        <v>46</v>
      </c>
      <c r="B53" s="11" t="s">
        <v>29</v>
      </c>
      <c r="C53" s="4" t="s">
        <v>18</v>
      </c>
      <c r="D53" s="5" t="s">
        <v>15</v>
      </c>
      <c r="E53" s="35">
        <f t="shared" si="8"/>
        <v>129.69799999999998</v>
      </c>
      <c r="F53" s="35">
        <v>39.8</v>
      </c>
      <c r="G53" s="43">
        <v>89.898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"/>
    </row>
    <row r="54" spans="1:13" ht="52.5">
      <c r="A54" s="10" t="s">
        <v>221</v>
      </c>
      <c r="B54" s="14" t="s">
        <v>30</v>
      </c>
      <c r="C54" s="7" t="s">
        <v>18</v>
      </c>
      <c r="D54" s="8" t="s">
        <v>15</v>
      </c>
      <c r="E54" s="38">
        <f t="shared" si="8"/>
        <v>125.9</v>
      </c>
      <c r="F54" s="38">
        <v>125.9</v>
      </c>
      <c r="G54" s="44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"/>
    </row>
    <row r="55" spans="1:13" ht="52.5">
      <c r="A55" s="10" t="s">
        <v>224</v>
      </c>
      <c r="B55" s="14" t="s">
        <v>225</v>
      </c>
      <c r="C55" s="7" t="s">
        <v>18</v>
      </c>
      <c r="D55" s="8" t="s">
        <v>15</v>
      </c>
      <c r="E55" s="38">
        <f t="shared" si="8"/>
        <v>61.561</v>
      </c>
      <c r="F55" s="38">
        <v>0</v>
      </c>
      <c r="G55" s="44">
        <v>61.561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"/>
    </row>
    <row r="56" spans="1:13" ht="26.25" customHeight="1">
      <c r="A56" s="93" t="s">
        <v>47</v>
      </c>
      <c r="B56" s="93"/>
      <c r="C56" s="93"/>
      <c r="D56" s="15" t="s">
        <v>12</v>
      </c>
      <c r="E56" s="48">
        <f t="shared" si="8"/>
        <v>185173.295</v>
      </c>
      <c r="F56" s="48">
        <f>F22+F26+F29+F35+F37+F36+F38+F39+F40+F45+F47+F48+F51+F52+F53+F54</f>
        <v>28847.5</v>
      </c>
      <c r="G56" s="49">
        <f aca="true" t="shared" si="9" ref="G56:L56">G57+G58+G59</f>
        <v>25012.195000000003</v>
      </c>
      <c r="H56" s="49">
        <f t="shared" si="9"/>
        <v>28404.1</v>
      </c>
      <c r="I56" s="49">
        <f t="shared" si="9"/>
        <v>32396</v>
      </c>
      <c r="J56" s="49">
        <f t="shared" si="9"/>
        <v>23499.2</v>
      </c>
      <c r="K56" s="49">
        <f t="shared" si="9"/>
        <v>23469.9</v>
      </c>
      <c r="L56" s="49">
        <f t="shared" si="9"/>
        <v>23544.4</v>
      </c>
      <c r="M56" s="13"/>
    </row>
    <row r="57" spans="1:13" ht="26.25">
      <c r="A57" s="93"/>
      <c r="B57" s="93"/>
      <c r="C57" s="93"/>
      <c r="D57" s="15" t="s">
        <v>14</v>
      </c>
      <c r="E57" s="48">
        <f t="shared" si="8"/>
        <v>6250.4</v>
      </c>
      <c r="F57" s="48">
        <f>F24+F27+F30+F42+F51+F52+F33</f>
        <v>1714.3000000000002</v>
      </c>
      <c r="G57" s="49">
        <f aca="true" t="shared" si="10" ref="G57:L57">G24+G27+G30+G42+G51+G52+G33+G46</f>
        <v>2299.5</v>
      </c>
      <c r="H57" s="49">
        <f t="shared" si="10"/>
        <v>1425.1</v>
      </c>
      <c r="I57" s="49">
        <f t="shared" si="10"/>
        <v>811.4999999999999</v>
      </c>
      <c r="J57" s="49">
        <f t="shared" si="10"/>
        <v>0</v>
      </c>
      <c r="K57" s="49">
        <f t="shared" si="10"/>
        <v>0</v>
      </c>
      <c r="L57" s="49">
        <f t="shared" si="10"/>
        <v>0</v>
      </c>
      <c r="M57" s="13"/>
    </row>
    <row r="58" spans="1:13" ht="39">
      <c r="A58" s="93"/>
      <c r="B58" s="93"/>
      <c r="C58" s="93"/>
      <c r="D58" s="15" t="s">
        <v>15</v>
      </c>
      <c r="E58" s="48">
        <f t="shared" si="8"/>
        <v>178899.095</v>
      </c>
      <c r="F58" s="48">
        <f>F25+F28+F31+F35+F36+F37+F38+F39+F41+F45+F47+F48+F53+F54+F34</f>
        <v>27133.2</v>
      </c>
      <c r="G58" s="49">
        <f aca="true" t="shared" si="11" ref="G58:L58">G25+G28+G31+G35+G36+G37+G38+G39+G41+G45+G47+G48+G53+G54+G34+G55</f>
        <v>22705.295000000002</v>
      </c>
      <c r="H58" s="49">
        <f t="shared" si="11"/>
        <v>26970.8</v>
      </c>
      <c r="I58" s="49">
        <f t="shared" si="11"/>
        <v>31576.3</v>
      </c>
      <c r="J58" s="49">
        <f t="shared" si="11"/>
        <v>23499.2</v>
      </c>
      <c r="K58" s="49">
        <f t="shared" si="11"/>
        <v>23469.9</v>
      </c>
      <c r="L58" s="49">
        <f t="shared" si="11"/>
        <v>23544.4</v>
      </c>
      <c r="M58" s="13"/>
    </row>
    <row r="59" spans="1:12" ht="26.25">
      <c r="A59" s="94"/>
      <c r="B59" s="94"/>
      <c r="C59" s="94"/>
      <c r="D59" s="17" t="s">
        <v>25</v>
      </c>
      <c r="E59" s="50">
        <f t="shared" si="8"/>
        <v>23.799999999999997</v>
      </c>
      <c r="F59" s="50">
        <f aca="true" t="shared" si="12" ref="F59:L59">F43</f>
        <v>0</v>
      </c>
      <c r="G59" s="51">
        <f t="shared" si="12"/>
        <v>7.4</v>
      </c>
      <c r="H59" s="51">
        <f t="shared" si="12"/>
        <v>8.2</v>
      </c>
      <c r="I59" s="51">
        <f t="shared" si="12"/>
        <v>8.2</v>
      </c>
      <c r="J59" s="51">
        <f t="shared" si="12"/>
        <v>0</v>
      </c>
      <c r="K59" s="51">
        <f t="shared" si="12"/>
        <v>0</v>
      </c>
      <c r="L59" s="51">
        <f t="shared" si="12"/>
        <v>0</v>
      </c>
    </row>
    <row r="60" spans="1:12" ht="14.25">
      <c r="A60" s="85" t="s">
        <v>48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52.5">
      <c r="A61" s="6" t="s">
        <v>64</v>
      </c>
      <c r="B61" s="5" t="s">
        <v>49</v>
      </c>
      <c r="C61" s="4" t="s">
        <v>18</v>
      </c>
      <c r="D61" s="5" t="s">
        <v>15</v>
      </c>
      <c r="E61" s="35">
        <f>SUM(F61:L61)</f>
        <v>12</v>
      </c>
      <c r="F61" s="35">
        <v>4</v>
      </c>
      <c r="G61" s="43">
        <v>0</v>
      </c>
      <c r="H61" s="35">
        <v>4</v>
      </c>
      <c r="I61" s="35">
        <v>4</v>
      </c>
      <c r="J61" s="35">
        <v>0</v>
      </c>
      <c r="K61" s="35">
        <v>0</v>
      </c>
      <c r="L61" s="35">
        <v>0</v>
      </c>
    </row>
    <row r="62" spans="1:12" ht="52.5">
      <c r="A62" s="6" t="s">
        <v>65</v>
      </c>
      <c r="B62" s="5" t="s">
        <v>50</v>
      </c>
      <c r="C62" s="4" t="s">
        <v>18</v>
      </c>
      <c r="D62" s="5" t="s">
        <v>15</v>
      </c>
      <c r="E62" s="35">
        <f aca="true" t="shared" si="13" ref="E62:E77">SUM(F62:L62)</f>
        <v>330</v>
      </c>
      <c r="F62" s="35">
        <v>0</v>
      </c>
      <c r="G62" s="43">
        <v>50</v>
      </c>
      <c r="H62" s="35">
        <v>70</v>
      </c>
      <c r="I62" s="35">
        <v>70</v>
      </c>
      <c r="J62" s="35">
        <v>60</v>
      </c>
      <c r="K62" s="35">
        <v>30</v>
      </c>
      <c r="L62" s="35">
        <v>50</v>
      </c>
    </row>
    <row r="63" spans="1:12" ht="52.5">
      <c r="A63" s="6" t="s">
        <v>66</v>
      </c>
      <c r="B63" s="5" t="s">
        <v>51</v>
      </c>
      <c r="C63" s="4" t="s">
        <v>18</v>
      </c>
      <c r="D63" s="5" t="s">
        <v>15</v>
      </c>
      <c r="E63" s="35">
        <f t="shared" si="13"/>
        <v>280</v>
      </c>
      <c r="F63" s="35">
        <v>0</v>
      </c>
      <c r="G63" s="43">
        <v>30</v>
      </c>
      <c r="H63" s="35">
        <v>50</v>
      </c>
      <c r="I63" s="35">
        <v>50</v>
      </c>
      <c r="J63" s="35">
        <v>50</v>
      </c>
      <c r="K63" s="35">
        <v>50</v>
      </c>
      <c r="L63" s="35">
        <v>50</v>
      </c>
    </row>
    <row r="64" spans="1:12" ht="52.5">
      <c r="A64" s="6" t="s">
        <v>67</v>
      </c>
      <c r="B64" s="5" t="s">
        <v>52</v>
      </c>
      <c r="C64" s="4" t="s">
        <v>18</v>
      </c>
      <c r="D64" s="5" t="s">
        <v>15</v>
      </c>
      <c r="E64" s="35">
        <f t="shared" si="13"/>
        <v>179.1</v>
      </c>
      <c r="F64" s="35">
        <v>69.1</v>
      </c>
      <c r="G64" s="43">
        <v>70</v>
      </c>
      <c r="H64" s="35">
        <v>20</v>
      </c>
      <c r="I64" s="35">
        <v>20</v>
      </c>
      <c r="J64" s="35">
        <v>0</v>
      </c>
      <c r="K64" s="35">
        <v>0</v>
      </c>
      <c r="L64" s="35">
        <v>0</v>
      </c>
    </row>
    <row r="65" spans="1:12" ht="52.5">
      <c r="A65" s="6" t="s">
        <v>68</v>
      </c>
      <c r="B65" s="8" t="s">
        <v>53</v>
      </c>
      <c r="C65" s="7" t="s">
        <v>18</v>
      </c>
      <c r="D65" s="8" t="s">
        <v>15</v>
      </c>
      <c r="E65" s="35">
        <f t="shared" si="13"/>
        <v>60</v>
      </c>
      <c r="F65" s="38">
        <v>0</v>
      </c>
      <c r="G65" s="44">
        <v>0</v>
      </c>
      <c r="H65" s="38">
        <v>0</v>
      </c>
      <c r="I65" s="38">
        <v>0</v>
      </c>
      <c r="J65" s="38">
        <v>30</v>
      </c>
      <c r="K65" s="38">
        <v>0</v>
      </c>
      <c r="L65" s="38">
        <v>30</v>
      </c>
    </row>
    <row r="66" spans="1:12" ht="52.5">
      <c r="A66" s="6" t="s">
        <v>69</v>
      </c>
      <c r="B66" s="5" t="s">
        <v>54</v>
      </c>
      <c r="C66" s="4" t="s">
        <v>18</v>
      </c>
      <c r="D66" s="5" t="s">
        <v>15</v>
      </c>
      <c r="E66" s="35">
        <f t="shared" si="13"/>
        <v>540</v>
      </c>
      <c r="F66" s="35">
        <v>60</v>
      </c>
      <c r="G66" s="43">
        <v>60</v>
      </c>
      <c r="H66" s="35">
        <v>60</v>
      </c>
      <c r="I66" s="35">
        <v>60</v>
      </c>
      <c r="J66" s="35">
        <v>100</v>
      </c>
      <c r="K66" s="35">
        <v>100</v>
      </c>
      <c r="L66" s="35">
        <v>100</v>
      </c>
    </row>
    <row r="67" spans="1:12" ht="52.5">
      <c r="A67" s="6" t="s">
        <v>70</v>
      </c>
      <c r="B67" s="5" t="s">
        <v>55</v>
      </c>
      <c r="C67" s="4" t="s">
        <v>18</v>
      </c>
      <c r="D67" s="5" t="s">
        <v>15</v>
      </c>
      <c r="E67" s="35">
        <f t="shared" si="13"/>
        <v>240.8</v>
      </c>
      <c r="F67" s="35">
        <v>0</v>
      </c>
      <c r="G67" s="43">
        <v>30</v>
      </c>
      <c r="H67" s="35">
        <v>45.4</v>
      </c>
      <c r="I67" s="35">
        <v>45.4</v>
      </c>
      <c r="J67" s="35">
        <v>50</v>
      </c>
      <c r="K67" s="35">
        <v>0</v>
      </c>
      <c r="L67" s="35">
        <v>70</v>
      </c>
    </row>
    <row r="68" spans="1:12" ht="52.5">
      <c r="A68" s="6" t="s">
        <v>71</v>
      </c>
      <c r="B68" s="5" t="s">
        <v>56</v>
      </c>
      <c r="C68" s="4" t="s">
        <v>18</v>
      </c>
      <c r="D68" s="5" t="s">
        <v>15</v>
      </c>
      <c r="E68" s="35">
        <f t="shared" si="13"/>
        <v>128.5</v>
      </c>
      <c r="F68" s="35">
        <v>0</v>
      </c>
      <c r="G68" s="43">
        <v>0</v>
      </c>
      <c r="H68" s="35">
        <v>0</v>
      </c>
      <c r="I68" s="35">
        <v>0</v>
      </c>
      <c r="J68" s="35">
        <v>38.5</v>
      </c>
      <c r="K68" s="35">
        <v>40</v>
      </c>
      <c r="L68" s="35">
        <v>50</v>
      </c>
    </row>
    <row r="69" spans="1:12" ht="52.5">
      <c r="A69" s="6" t="s">
        <v>72</v>
      </c>
      <c r="B69" s="5" t="s">
        <v>22</v>
      </c>
      <c r="C69" s="4" t="s">
        <v>18</v>
      </c>
      <c r="D69" s="5" t="s">
        <v>15</v>
      </c>
      <c r="E69" s="35">
        <f t="shared" si="13"/>
        <v>118</v>
      </c>
      <c r="F69" s="35">
        <v>0</v>
      </c>
      <c r="G69" s="43">
        <v>0</v>
      </c>
      <c r="H69" s="35">
        <v>6</v>
      </c>
      <c r="I69" s="35">
        <v>12</v>
      </c>
      <c r="J69" s="35">
        <v>50</v>
      </c>
      <c r="K69" s="35">
        <v>0</v>
      </c>
      <c r="L69" s="35">
        <v>50</v>
      </c>
    </row>
    <row r="70" spans="1:12" ht="14.25">
      <c r="A70" s="75" t="s">
        <v>73</v>
      </c>
      <c r="B70" s="72" t="s">
        <v>236</v>
      </c>
      <c r="C70" s="78" t="s">
        <v>18</v>
      </c>
      <c r="D70" s="5" t="s">
        <v>12</v>
      </c>
      <c r="E70" s="35">
        <f>E71+E72</f>
        <v>93138.38299999999</v>
      </c>
      <c r="F70" s="35">
        <f aca="true" t="shared" si="14" ref="F70:L70">F71+F72</f>
        <v>10258.4</v>
      </c>
      <c r="G70" s="43">
        <f>G71+G72</f>
        <v>15476.283</v>
      </c>
      <c r="H70" s="35">
        <f t="shared" si="14"/>
        <v>14110.5</v>
      </c>
      <c r="I70" s="35">
        <f t="shared" si="14"/>
        <v>16342.5</v>
      </c>
      <c r="J70" s="35">
        <f t="shared" si="14"/>
        <v>12316.9</v>
      </c>
      <c r="K70" s="35">
        <f t="shared" si="14"/>
        <v>12316.9</v>
      </c>
      <c r="L70" s="35">
        <f t="shared" si="14"/>
        <v>12316.9</v>
      </c>
    </row>
    <row r="71" spans="1:12" ht="76.5" customHeight="1">
      <c r="A71" s="76"/>
      <c r="B71" s="73"/>
      <c r="C71" s="79"/>
      <c r="D71" s="5" t="s">
        <v>15</v>
      </c>
      <c r="E71" s="35">
        <f t="shared" si="13"/>
        <v>91467.38299999999</v>
      </c>
      <c r="F71" s="35">
        <v>10258.4</v>
      </c>
      <c r="G71" s="43">
        <v>13805.283</v>
      </c>
      <c r="H71" s="35">
        <v>14110.5</v>
      </c>
      <c r="I71" s="35">
        <v>16342.5</v>
      </c>
      <c r="J71" s="35">
        <v>12316.9</v>
      </c>
      <c r="K71" s="35">
        <v>12316.9</v>
      </c>
      <c r="L71" s="35">
        <v>12316.9</v>
      </c>
    </row>
    <row r="72" spans="1:13" ht="26.25">
      <c r="A72" s="77"/>
      <c r="B72" s="74"/>
      <c r="C72" s="80"/>
      <c r="D72" s="5" t="s">
        <v>14</v>
      </c>
      <c r="E72" s="35">
        <f t="shared" si="13"/>
        <v>1671</v>
      </c>
      <c r="F72" s="35"/>
      <c r="G72" s="43">
        <f>1171+500</f>
        <v>1671</v>
      </c>
      <c r="H72" s="35"/>
      <c r="I72" s="35"/>
      <c r="J72" s="35"/>
      <c r="K72" s="35"/>
      <c r="L72" s="35"/>
      <c r="M72" t="s">
        <v>229</v>
      </c>
    </row>
    <row r="73" spans="1:12" ht="52.5">
      <c r="A73" s="6" t="s">
        <v>74</v>
      </c>
      <c r="B73" s="5" t="s">
        <v>27</v>
      </c>
      <c r="C73" s="4" t="s">
        <v>18</v>
      </c>
      <c r="D73" s="5" t="s">
        <v>15</v>
      </c>
      <c r="E73" s="35">
        <f t="shared" si="13"/>
        <v>1375.7</v>
      </c>
      <c r="F73" s="35">
        <v>408.2</v>
      </c>
      <c r="G73" s="43">
        <v>451.5</v>
      </c>
      <c r="H73" s="35">
        <v>0</v>
      </c>
      <c r="I73" s="35">
        <v>0</v>
      </c>
      <c r="J73" s="35">
        <v>172</v>
      </c>
      <c r="K73" s="35">
        <v>172</v>
      </c>
      <c r="L73" s="35">
        <v>172</v>
      </c>
    </row>
    <row r="74" spans="1:12" ht="52.5">
      <c r="A74" s="6" t="s">
        <v>75</v>
      </c>
      <c r="B74" s="5" t="s">
        <v>57</v>
      </c>
      <c r="C74" s="4" t="s">
        <v>18</v>
      </c>
      <c r="D74" s="5" t="s">
        <v>14</v>
      </c>
      <c r="E74" s="35">
        <f t="shared" si="13"/>
        <v>160</v>
      </c>
      <c r="F74" s="35">
        <v>160</v>
      </c>
      <c r="G74" s="43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</row>
    <row r="75" spans="1:12" ht="52.5">
      <c r="A75" s="6" t="s">
        <v>76</v>
      </c>
      <c r="B75" s="5" t="s">
        <v>58</v>
      </c>
      <c r="C75" s="4" t="s">
        <v>18</v>
      </c>
      <c r="D75" s="5" t="s">
        <v>15</v>
      </c>
      <c r="E75" s="35">
        <f t="shared" si="13"/>
        <v>100</v>
      </c>
      <c r="F75" s="35">
        <v>100</v>
      </c>
      <c r="G75" s="43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</row>
    <row r="76" spans="1:12" ht="52.5">
      <c r="A76" s="6" t="s">
        <v>77</v>
      </c>
      <c r="B76" s="5" t="s">
        <v>59</v>
      </c>
      <c r="C76" s="4" t="s">
        <v>18</v>
      </c>
      <c r="D76" s="5" t="s">
        <v>14</v>
      </c>
      <c r="E76" s="35">
        <f t="shared" si="13"/>
        <v>409.4</v>
      </c>
      <c r="F76" s="35">
        <v>259.4</v>
      </c>
      <c r="G76" s="43">
        <v>150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</row>
    <row r="77" spans="1:12" ht="52.5">
      <c r="A77" s="10" t="s">
        <v>78</v>
      </c>
      <c r="B77" s="8" t="s">
        <v>60</v>
      </c>
      <c r="C77" s="7" t="s">
        <v>18</v>
      </c>
      <c r="D77" s="8" t="s">
        <v>14</v>
      </c>
      <c r="E77" s="35">
        <f t="shared" si="13"/>
        <v>100</v>
      </c>
      <c r="F77" s="38">
        <v>100</v>
      </c>
      <c r="G77" s="43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</row>
    <row r="78" spans="1:12" ht="48" customHeight="1">
      <c r="A78" s="88" t="s">
        <v>79</v>
      </c>
      <c r="B78" s="95" t="s">
        <v>61</v>
      </c>
      <c r="C78" s="85" t="s">
        <v>18</v>
      </c>
      <c r="D78" s="90" t="s">
        <v>15</v>
      </c>
      <c r="E78" s="86">
        <f>SUM(F78:L79)</f>
        <v>192.8</v>
      </c>
      <c r="F78" s="86">
        <v>192.8</v>
      </c>
      <c r="G78" s="91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</row>
    <row r="79" spans="1:12" ht="14.25">
      <c r="A79" s="88"/>
      <c r="B79" s="96"/>
      <c r="C79" s="85"/>
      <c r="D79" s="90"/>
      <c r="E79" s="86"/>
      <c r="F79" s="86"/>
      <c r="G79" s="91"/>
      <c r="H79" s="86"/>
      <c r="I79" s="86"/>
      <c r="J79" s="86"/>
      <c r="K79" s="86"/>
      <c r="L79" s="86"/>
    </row>
    <row r="80" spans="1:12" ht="52.5">
      <c r="A80" s="10" t="s">
        <v>62</v>
      </c>
      <c r="B80" s="8" t="s">
        <v>63</v>
      </c>
      <c r="C80" s="7" t="s">
        <v>18</v>
      </c>
      <c r="D80" s="8" t="s">
        <v>15</v>
      </c>
      <c r="E80" s="38">
        <f aca="true" t="shared" si="15" ref="E80:E88">SUM(F80:L80)</f>
        <v>80</v>
      </c>
      <c r="F80" s="38">
        <v>80</v>
      </c>
      <c r="G80" s="44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</row>
    <row r="81" spans="1:12" ht="52.5">
      <c r="A81" s="6" t="s">
        <v>215</v>
      </c>
      <c r="B81" s="5" t="s">
        <v>158</v>
      </c>
      <c r="C81" s="4" t="s">
        <v>18</v>
      </c>
      <c r="D81" s="5" t="s">
        <v>15</v>
      </c>
      <c r="E81" s="35">
        <f t="shared" si="15"/>
        <v>360</v>
      </c>
      <c r="F81" s="35">
        <v>0</v>
      </c>
      <c r="G81" s="43">
        <v>60</v>
      </c>
      <c r="H81" s="35">
        <v>60</v>
      </c>
      <c r="I81" s="35">
        <v>60</v>
      </c>
      <c r="J81" s="35">
        <v>60</v>
      </c>
      <c r="K81" s="35">
        <v>60</v>
      </c>
      <c r="L81" s="35">
        <v>60</v>
      </c>
    </row>
    <row r="82" spans="1:12" ht="52.5">
      <c r="A82" s="6" t="s">
        <v>216</v>
      </c>
      <c r="B82" s="5" t="s">
        <v>159</v>
      </c>
      <c r="C82" s="4" t="s">
        <v>18</v>
      </c>
      <c r="D82" s="5" t="s">
        <v>15</v>
      </c>
      <c r="E82" s="35">
        <f t="shared" si="15"/>
        <v>160</v>
      </c>
      <c r="F82" s="35">
        <v>0</v>
      </c>
      <c r="G82" s="43">
        <v>0</v>
      </c>
      <c r="H82" s="35">
        <v>40</v>
      </c>
      <c r="I82" s="35">
        <v>40</v>
      </c>
      <c r="J82" s="35">
        <v>40</v>
      </c>
      <c r="K82" s="35">
        <v>0</v>
      </c>
      <c r="L82" s="35">
        <v>40</v>
      </c>
    </row>
    <row r="83" spans="1:12" ht="52.5">
      <c r="A83" s="29" t="s">
        <v>217</v>
      </c>
      <c r="B83" s="30" t="s">
        <v>219</v>
      </c>
      <c r="C83" s="31" t="s">
        <v>18</v>
      </c>
      <c r="D83" s="30" t="s">
        <v>14</v>
      </c>
      <c r="E83" s="41">
        <f t="shared" si="15"/>
        <v>250</v>
      </c>
      <c r="F83" s="41">
        <v>0</v>
      </c>
      <c r="G83" s="43">
        <v>250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</row>
    <row r="84" spans="1:12" ht="52.5">
      <c r="A84" s="29" t="s">
        <v>242</v>
      </c>
      <c r="B84" s="30" t="s">
        <v>243</v>
      </c>
      <c r="C84" s="31" t="s">
        <v>18</v>
      </c>
      <c r="D84" s="54" t="s">
        <v>15</v>
      </c>
      <c r="E84" s="41">
        <f>SUM(F84:L84)</f>
        <v>50</v>
      </c>
      <c r="F84" s="41">
        <v>0</v>
      </c>
      <c r="G84" s="43">
        <v>50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</row>
    <row r="85" spans="1:12" ht="52.5">
      <c r="A85" s="29" t="s">
        <v>248</v>
      </c>
      <c r="B85" s="30" t="s">
        <v>249</v>
      </c>
      <c r="C85" s="31" t="s">
        <v>18</v>
      </c>
      <c r="D85" s="54" t="s">
        <v>15</v>
      </c>
      <c r="E85" s="41">
        <f>SUM(F85:L85)</f>
        <v>392</v>
      </c>
      <c r="F85" s="41">
        <v>0</v>
      </c>
      <c r="G85" s="43">
        <v>392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</row>
    <row r="86" spans="1:13" ht="15.75" customHeight="1">
      <c r="A86" s="93" t="s">
        <v>80</v>
      </c>
      <c r="B86" s="93"/>
      <c r="C86" s="93"/>
      <c r="D86" s="15" t="s">
        <v>12</v>
      </c>
      <c r="E86" s="49">
        <f>E87+E88</f>
        <v>98656.68299999998</v>
      </c>
      <c r="F86" s="49">
        <f aca="true" t="shared" si="16" ref="F86:L86">F87+F88</f>
        <v>11691.9</v>
      </c>
      <c r="G86" s="49">
        <f>G87+G88</f>
        <v>17069.783</v>
      </c>
      <c r="H86" s="49">
        <f t="shared" si="16"/>
        <v>14465.9</v>
      </c>
      <c r="I86" s="49">
        <f t="shared" si="16"/>
        <v>16703.9</v>
      </c>
      <c r="J86" s="49">
        <f t="shared" si="16"/>
        <v>12967.4</v>
      </c>
      <c r="K86" s="49">
        <f t="shared" si="16"/>
        <v>12768.9</v>
      </c>
      <c r="L86" s="49">
        <f t="shared" si="16"/>
        <v>12988.9</v>
      </c>
      <c r="M86" s="13"/>
    </row>
    <row r="87" spans="1:13" ht="39">
      <c r="A87" s="93"/>
      <c r="B87" s="93"/>
      <c r="C87" s="93"/>
      <c r="D87" s="15" t="s">
        <v>15</v>
      </c>
      <c r="E87" s="49">
        <f>SUM(F87:L87)</f>
        <v>96066.28299999998</v>
      </c>
      <c r="F87" s="49">
        <f aca="true" t="shared" si="17" ref="F87:L87">F61+F62+F63+F64+F65+F66+F67+F68+F69+F71+F73+F75+F78+F80+F81+F82+F84+F85</f>
        <v>11172.5</v>
      </c>
      <c r="G87" s="49">
        <f>G61+G62+G63+G64+G65+G66+G67+G68+G69+G71+G73+G75+G78+G80+G81+G82+G84+G85</f>
        <v>14998.783</v>
      </c>
      <c r="H87" s="49">
        <f t="shared" si="17"/>
        <v>14465.9</v>
      </c>
      <c r="I87" s="49">
        <f t="shared" si="17"/>
        <v>16703.9</v>
      </c>
      <c r="J87" s="49">
        <f t="shared" si="17"/>
        <v>12967.4</v>
      </c>
      <c r="K87" s="49">
        <f t="shared" si="17"/>
        <v>12768.9</v>
      </c>
      <c r="L87" s="49">
        <f t="shared" si="17"/>
        <v>12988.9</v>
      </c>
      <c r="M87" s="13"/>
    </row>
    <row r="88" spans="1:13" ht="26.25">
      <c r="A88" s="93"/>
      <c r="B88" s="93"/>
      <c r="C88" s="93"/>
      <c r="D88" s="15" t="s">
        <v>81</v>
      </c>
      <c r="E88" s="49">
        <f t="shared" si="15"/>
        <v>2590.4</v>
      </c>
      <c r="F88" s="49">
        <f>F76+F77+F74+F83</f>
        <v>519.4</v>
      </c>
      <c r="G88" s="49">
        <f aca="true" t="shared" si="18" ref="G88:L88">G76+G77+G74+G83+G72</f>
        <v>2071</v>
      </c>
      <c r="H88" s="49">
        <f t="shared" si="18"/>
        <v>0</v>
      </c>
      <c r="I88" s="49">
        <f t="shared" si="18"/>
        <v>0</v>
      </c>
      <c r="J88" s="49">
        <f t="shared" si="18"/>
        <v>0</v>
      </c>
      <c r="K88" s="49">
        <f t="shared" si="18"/>
        <v>0</v>
      </c>
      <c r="L88" s="49">
        <f t="shared" si="18"/>
        <v>0</v>
      </c>
      <c r="M88" s="13"/>
    </row>
    <row r="89" spans="1:12" ht="14.25">
      <c r="A89" s="78" t="s">
        <v>82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1:12" ht="63.75" customHeight="1">
      <c r="A90" s="75" t="s">
        <v>97</v>
      </c>
      <c r="B90" s="72" t="s">
        <v>83</v>
      </c>
      <c r="C90" s="72" t="s">
        <v>18</v>
      </c>
      <c r="D90" s="5" t="s">
        <v>12</v>
      </c>
      <c r="E90" s="35">
        <f aca="true" t="shared" si="19" ref="E90:E95">SUM(F90:L90)</f>
        <v>3751.3999999999996</v>
      </c>
      <c r="F90" s="35">
        <f>F91+F92</f>
        <v>515.5</v>
      </c>
      <c r="G90" s="43">
        <f aca="true" t="shared" si="20" ref="G90:L90">G91+G92</f>
        <v>441</v>
      </c>
      <c r="H90" s="35">
        <f t="shared" si="20"/>
        <v>1200.2</v>
      </c>
      <c r="I90" s="35">
        <f t="shared" si="20"/>
        <v>1594.7</v>
      </c>
      <c r="J90" s="35">
        <f t="shared" si="20"/>
        <v>0</v>
      </c>
      <c r="K90" s="35">
        <f t="shared" si="20"/>
        <v>0</v>
      </c>
      <c r="L90" s="35">
        <f t="shared" si="20"/>
        <v>0</v>
      </c>
    </row>
    <row r="91" spans="1:12" ht="26.25">
      <c r="A91" s="76"/>
      <c r="B91" s="73"/>
      <c r="C91" s="73"/>
      <c r="D91" s="5" t="s">
        <v>14</v>
      </c>
      <c r="E91" s="35">
        <f t="shared" si="19"/>
        <v>3188.7</v>
      </c>
      <c r="F91" s="35">
        <v>438.2</v>
      </c>
      <c r="G91" s="43">
        <v>374.8</v>
      </c>
      <c r="H91" s="35">
        <v>1020.2</v>
      </c>
      <c r="I91" s="35">
        <v>1355.5</v>
      </c>
      <c r="J91" s="35">
        <v>0</v>
      </c>
      <c r="K91" s="35">
        <v>0</v>
      </c>
      <c r="L91" s="35">
        <v>0</v>
      </c>
    </row>
    <row r="92" spans="1:12" ht="26.25">
      <c r="A92" s="77"/>
      <c r="B92" s="74"/>
      <c r="C92" s="74"/>
      <c r="D92" s="5" t="s">
        <v>15</v>
      </c>
      <c r="E92" s="35">
        <f t="shared" si="19"/>
        <v>562.7</v>
      </c>
      <c r="F92" s="35">
        <v>77.3</v>
      </c>
      <c r="G92" s="43">
        <v>66.2</v>
      </c>
      <c r="H92" s="35">
        <v>180</v>
      </c>
      <c r="I92" s="35">
        <v>239.2</v>
      </c>
      <c r="J92" s="35">
        <v>0</v>
      </c>
      <c r="K92" s="35">
        <v>0</v>
      </c>
      <c r="L92" s="35">
        <v>0</v>
      </c>
    </row>
    <row r="93" spans="1:12" ht="66">
      <c r="A93" s="4" t="s">
        <v>84</v>
      </c>
      <c r="B93" s="11" t="s">
        <v>85</v>
      </c>
      <c r="C93" s="11" t="s">
        <v>235</v>
      </c>
      <c r="D93" s="5" t="s">
        <v>15</v>
      </c>
      <c r="E93" s="35">
        <f t="shared" si="19"/>
        <v>1000</v>
      </c>
      <c r="F93" s="35">
        <v>1000</v>
      </c>
      <c r="G93" s="43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</row>
    <row r="94" spans="1:12" ht="66">
      <c r="A94" s="4" t="s">
        <v>86</v>
      </c>
      <c r="B94" s="55" t="s">
        <v>247</v>
      </c>
      <c r="C94" s="11" t="s">
        <v>18</v>
      </c>
      <c r="D94" s="5" t="s">
        <v>15</v>
      </c>
      <c r="E94" s="35">
        <f t="shared" si="19"/>
        <v>14000</v>
      </c>
      <c r="F94" s="35">
        <v>5000</v>
      </c>
      <c r="G94" s="43">
        <v>9000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</row>
    <row r="95" spans="1:12" ht="52.5">
      <c r="A95" s="32" t="s">
        <v>218</v>
      </c>
      <c r="B95" s="33" t="s">
        <v>220</v>
      </c>
      <c r="C95" s="33" t="s">
        <v>18</v>
      </c>
      <c r="D95" s="30" t="s">
        <v>15</v>
      </c>
      <c r="E95" s="41">
        <f t="shared" si="19"/>
        <v>5927</v>
      </c>
      <c r="F95" s="41">
        <v>0</v>
      </c>
      <c r="G95" s="43">
        <v>5927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</row>
    <row r="96" spans="1:13" ht="15.75" customHeight="1">
      <c r="A96" s="93" t="s">
        <v>87</v>
      </c>
      <c r="B96" s="93"/>
      <c r="C96" s="93"/>
      <c r="D96" s="15" t="s">
        <v>12</v>
      </c>
      <c r="E96" s="50">
        <f>SUM(F96:L96)</f>
        <v>24678.4</v>
      </c>
      <c r="F96" s="48">
        <f aca="true" t="shared" si="21" ref="F96:L96">F97+F98</f>
        <v>6515.5</v>
      </c>
      <c r="G96" s="49">
        <f t="shared" si="21"/>
        <v>15368</v>
      </c>
      <c r="H96" s="48">
        <f t="shared" si="21"/>
        <v>1200.2</v>
      </c>
      <c r="I96" s="48">
        <f t="shared" si="21"/>
        <v>1594.7</v>
      </c>
      <c r="J96" s="48">
        <f t="shared" si="21"/>
        <v>0</v>
      </c>
      <c r="K96" s="48">
        <f t="shared" si="21"/>
        <v>0</v>
      </c>
      <c r="L96" s="48">
        <f t="shared" si="21"/>
        <v>0</v>
      </c>
      <c r="M96" s="13"/>
    </row>
    <row r="97" spans="1:13" ht="26.25">
      <c r="A97" s="93"/>
      <c r="B97" s="93"/>
      <c r="C97" s="93"/>
      <c r="D97" s="15" t="s">
        <v>88</v>
      </c>
      <c r="E97" s="50">
        <f>SUM(F97:L97)</f>
        <v>3188.7</v>
      </c>
      <c r="F97" s="48">
        <f aca="true" t="shared" si="22" ref="F97:L97">F91</f>
        <v>438.2</v>
      </c>
      <c r="G97" s="49">
        <f>G91</f>
        <v>374.8</v>
      </c>
      <c r="H97" s="49">
        <f t="shared" si="22"/>
        <v>1020.2</v>
      </c>
      <c r="I97" s="49">
        <f t="shared" si="22"/>
        <v>1355.5</v>
      </c>
      <c r="J97" s="49">
        <f t="shared" si="22"/>
        <v>0</v>
      </c>
      <c r="K97" s="49">
        <f t="shared" si="22"/>
        <v>0</v>
      </c>
      <c r="L97" s="49">
        <f t="shared" si="22"/>
        <v>0</v>
      </c>
      <c r="M97" s="13"/>
    </row>
    <row r="98" spans="1:13" ht="39">
      <c r="A98" s="93"/>
      <c r="B98" s="93"/>
      <c r="C98" s="93"/>
      <c r="D98" s="15" t="s">
        <v>15</v>
      </c>
      <c r="E98" s="50">
        <f>SUM(F98:L98)</f>
        <v>21489.7</v>
      </c>
      <c r="F98" s="48">
        <f aca="true" t="shared" si="23" ref="F98:L98">F92+F93+F94+F95</f>
        <v>6077.3</v>
      </c>
      <c r="G98" s="49">
        <f t="shared" si="23"/>
        <v>14993.2</v>
      </c>
      <c r="H98" s="49">
        <f t="shared" si="23"/>
        <v>180</v>
      </c>
      <c r="I98" s="49">
        <f t="shared" si="23"/>
        <v>239.2</v>
      </c>
      <c r="J98" s="49">
        <f t="shared" si="23"/>
        <v>0</v>
      </c>
      <c r="K98" s="49">
        <f t="shared" si="23"/>
        <v>0</v>
      </c>
      <c r="L98" s="49">
        <f t="shared" si="23"/>
        <v>0</v>
      </c>
      <c r="M98" s="13"/>
    </row>
    <row r="99" spans="1:13" ht="14.25">
      <c r="A99" s="93" t="s">
        <v>89</v>
      </c>
      <c r="B99" s="93"/>
      <c r="C99" s="93"/>
      <c r="D99" s="61" t="s">
        <v>12</v>
      </c>
      <c r="E99" s="97">
        <f>SUM(F99:L100)</f>
        <v>308508.378</v>
      </c>
      <c r="F99" s="97">
        <f aca="true" t="shared" si="24" ref="F99:L99">F101+F105+F106</f>
        <v>47054.9</v>
      </c>
      <c r="G99" s="98">
        <f t="shared" si="24"/>
        <v>57449.97800000001</v>
      </c>
      <c r="H99" s="97">
        <f t="shared" si="24"/>
        <v>44070.2</v>
      </c>
      <c r="I99" s="97">
        <f t="shared" si="24"/>
        <v>50694.59999999999</v>
      </c>
      <c r="J99" s="97">
        <f t="shared" si="24"/>
        <v>36466.6</v>
      </c>
      <c r="K99" s="97">
        <f t="shared" si="24"/>
        <v>36238.8</v>
      </c>
      <c r="L99" s="97">
        <f t="shared" si="24"/>
        <v>36533.3</v>
      </c>
      <c r="M99" s="13"/>
    </row>
    <row r="100" spans="1:13" ht="3" customHeight="1">
      <c r="A100" s="93"/>
      <c r="B100" s="93"/>
      <c r="C100" s="93"/>
      <c r="D100" s="62"/>
      <c r="E100" s="97"/>
      <c r="F100" s="97"/>
      <c r="G100" s="98"/>
      <c r="H100" s="97"/>
      <c r="I100" s="97"/>
      <c r="J100" s="97"/>
      <c r="K100" s="97"/>
      <c r="L100" s="97"/>
      <c r="M100" s="13"/>
    </row>
    <row r="101" spans="1:13" ht="14.25">
      <c r="A101" s="93"/>
      <c r="B101" s="93"/>
      <c r="C101" s="93"/>
      <c r="D101" s="60" t="s">
        <v>14</v>
      </c>
      <c r="E101" s="63">
        <f>SUM(F101:L104)</f>
        <v>12029.5</v>
      </c>
      <c r="F101" s="97">
        <f aca="true" t="shared" si="25" ref="F101:L101">F57+F88+F97</f>
        <v>2671.9</v>
      </c>
      <c r="G101" s="98">
        <f>G57+G88+G97</f>
        <v>4745.3</v>
      </c>
      <c r="H101" s="97">
        <f t="shared" si="25"/>
        <v>2445.3</v>
      </c>
      <c r="I101" s="97">
        <f t="shared" si="25"/>
        <v>2167</v>
      </c>
      <c r="J101" s="97">
        <f t="shared" si="25"/>
        <v>0</v>
      </c>
      <c r="K101" s="97">
        <f t="shared" si="25"/>
        <v>0</v>
      </c>
      <c r="L101" s="97">
        <f t="shared" si="25"/>
        <v>0</v>
      </c>
      <c r="M101" s="13"/>
    </row>
    <row r="102" spans="1:13" ht="14.25">
      <c r="A102" s="93"/>
      <c r="B102" s="93"/>
      <c r="C102" s="93"/>
      <c r="D102" s="60"/>
      <c r="E102" s="64"/>
      <c r="F102" s="97"/>
      <c r="G102" s="98"/>
      <c r="H102" s="97"/>
      <c r="I102" s="97"/>
      <c r="J102" s="97"/>
      <c r="K102" s="97"/>
      <c r="L102" s="97"/>
      <c r="M102" s="13"/>
    </row>
    <row r="103" spans="1:13" ht="5.25" customHeight="1">
      <c r="A103" s="93"/>
      <c r="B103" s="93"/>
      <c r="C103" s="93"/>
      <c r="D103" s="60"/>
      <c r="E103" s="64"/>
      <c r="F103" s="97"/>
      <c r="G103" s="98"/>
      <c r="H103" s="97"/>
      <c r="I103" s="97"/>
      <c r="J103" s="97"/>
      <c r="K103" s="97"/>
      <c r="L103" s="97"/>
      <c r="M103" s="13"/>
    </row>
    <row r="104" spans="1:13" ht="6" customHeight="1">
      <c r="A104" s="93"/>
      <c r="B104" s="93"/>
      <c r="C104" s="93"/>
      <c r="D104" s="60"/>
      <c r="E104" s="65"/>
      <c r="F104" s="97"/>
      <c r="G104" s="98"/>
      <c r="H104" s="97"/>
      <c r="I104" s="97"/>
      <c r="J104" s="97"/>
      <c r="K104" s="97"/>
      <c r="L104" s="97"/>
      <c r="M104" s="13"/>
    </row>
    <row r="105" spans="1:13" ht="39">
      <c r="A105" s="93"/>
      <c r="B105" s="93"/>
      <c r="C105" s="93"/>
      <c r="D105" s="15" t="s">
        <v>15</v>
      </c>
      <c r="E105" s="48">
        <f>SUM(F105:L105)</f>
        <v>296455.078</v>
      </c>
      <c r="F105" s="48">
        <f aca="true" t="shared" si="26" ref="F105:L105">F58+F87+F98</f>
        <v>44383</v>
      </c>
      <c r="G105" s="49">
        <f>G58+G87+G98</f>
        <v>52697.278000000006</v>
      </c>
      <c r="H105" s="48">
        <f t="shared" si="26"/>
        <v>41616.7</v>
      </c>
      <c r="I105" s="48">
        <f t="shared" si="26"/>
        <v>48519.399999999994</v>
      </c>
      <c r="J105" s="48">
        <f t="shared" si="26"/>
        <v>36466.6</v>
      </c>
      <c r="K105" s="48">
        <f t="shared" si="26"/>
        <v>36238.8</v>
      </c>
      <c r="L105" s="48">
        <f t="shared" si="26"/>
        <v>36533.3</v>
      </c>
      <c r="M105" s="13"/>
    </row>
    <row r="106" spans="1:13" ht="26.25">
      <c r="A106" s="94"/>
      <c r="B106" s="94"/>
      <c r="C106" s="94"/>
      <c r="D106" s="17" t="s">
        <v>25</v>
      </c>
      <c r="E106" s="50">
        <f>SUM(F106:L106)</f>
        <v>23.799999999999997</v>
      </c>
      <c r="F106" s="50">
        <f aca="true" t="shared" si="27" ref="F106:L106">F59</f>
        <v>0</v>
      </c>
      <c r="G106" s="51">
        <f t="shared" si="27"/>
        <v>7.4</v>
      </c>
      <c r="H106" s="50">
        <f t="shared" si="27"/>
        <v>8.2</v>
      </c>
      <c r="I106" s="50">
        <f t="shared" si="27"/>
        <v>8.2</v>
      </c>
      <c r="J106" s="50">
        <f t="shared" si="27"/>
        <v>0</v>
      </c>
      <c r="K106" s="50">
        <f t="shared" si="27"/>
        <v>0</v>
      </c>
      <c r="L106" s="48">
        <f t="shared" si="27"/>
        <v>0</v>
      </c>
      <c r="M106" s="20"/>
    </row>
    <row r="107" spans="1:13" ht="15.75" customHeight="1">
      <c r="A107" s="85" t="s">
        <v>90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2"/>
    </row>
    <row r="108" spans="1:13" ht="15.75" customHeight="1">
      <c r="A108" s="85" t="s">
        <v>91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2"/>
    </row>
    <row r="109" spans="1:13" ht="15" customHeight="1">
      <c r="A109" s="85" t="s">
        <v>92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2"/>
    </row>
    <row r="110" spans="1:13" ht="52.5">
      <c r="A110" s="6" t="s">
        <v>109</v>
      </c>
      <c r="B110" s="4" t="s">
        <v>93</v>
      </c>
      <c r="C110" s="4" t="s">
        <v>18</v>
      </c>
      <c r="D110" s="5" t="s">
        <v>15</v>
      </c>
      <c r="E110" s="12">
        <f>SUM(F110:L110)</f>
        <v>700</v>
      </c>
      <c r="F110" s="12">
        <v>100</v>
      </c>
      <c r="G110" s="45">
        <v>100</v>
      </c>
      <c r="H110" s="12">
        <v>100</v>
      </c>
      <c r="I110" s="12">
        <v>100</v>
      </c>
      <c r="J110" s="12">
        <v>100</v>
      </c>
      <c r="K110" s="12">
        <v>100</v>
      </c>
      <c r="L110" s="12">
        <v>100</v>
      </c>
      <c r="M110" s="1"/>
    </row>
    <row r="111" spans="1:13" ht="52.5">
      <c r="A111" s="6" t="s">
        <v>110</v>
      </c>
      <c r="B111" s="4" t="s">
        <v>94</v>
      </c>
      <c r="C111" s="4" t="s">
        <v>18</v>
      </c>
      <c r="D111" s="5" t="s">
        <v>15</v>
      </c>
      <c r="E111" s="12">
        <f aca="true" t="shared" si="28" ref="E111:E129">SUM(F111:L111)</f>
        <v>350</v>
      </c>
      <c r="F111" s="12">
        <v>0</v>
      </c>
      <c r="G111" s="45">
        <v>0</v>
      </c>
      <c r="H111" s="12">
        <v>0</v>
      </c>
      <c r="I111" s="12">
        <v>250</v>
      </c>
      <c r="J111" s="12">
        <v>0</v>
      </c>
      <c r="K111" s="12">
        <v>100</v>
      </c>
      <c r="L111" s="12">
        <v>0</v>
      </c>
      <c r="M111" s="1"/>
    </row>
    <row r="112" spans="1:13" ht="52.5">
      <c r="A112" s="6" t="s">
        <v>111</v>
      </c>
      <c r="B112" s="4" t="s">
        <v>95</v>
      </c>
      <c r="C112" s="4" t="s">
        <v>18</v>
      </c>
      <c r="D112" s="5" t="s">
        <v>15</v>
      </c>
      <c r="E112" s="12">
        <f t="shared" si="28"/>
        <v>315</v>
      </c>
      <c r="F112" s="12">
        <v>55</v>
      </c>
      <c r="G112" s="45">
        <v>40</v>
      </c>
      <c r="H112" s="12">
        <v>55</v>
      </c>
      <c r="I112" s="12">
        <v>55</v>
      </c>
      <c r="J112" s="12">
        <v>55</v>
      </c>
      <c r="K112" s="12">
        <v>0</v>
      </c>
      <c r="L112" s="12">
        <v>55</v>
      </c>
      <c r="M112" s="1"/>
    </row>
    <row r="113" spans="1:13" ht="52.5">
      <c r="A113" s="6" t="s">
        <v>112</v>
      </c>
      <c r="B113" s="4" t="s">
        <v>96</v>
      </c>
      <c r="C113" s="4" t="s">
        <v>18</v>
      </c>
      <c r="D113" s="5" t="s">
        <v>15</v>
      </c>
      <c r="E113" s="12">
        <f t="shared" si="28"/>
        <v>363.8</v>
      </c>
      <c r="F113" s="12">
        <v>0</v>
      </c>
      <c r="G113" s="45">
        <v>0</v>
      </c>
      <c r="H113" s="12">
        <v>0</v>
      </c>
      <c r="I113" s="12">
        <v>0</v>
      </c>
      <c r="J113" s="12">
        <v>0</v>
      </c>
      <c r="K113" s="12">
        <v>363.8</v>
      </c>
      <c r="L113" s="12">
        <v>0</v>
      </c>
      <c r="M113" s="1"/>
    </row>
    <row r="114" spans="1:13" ht="52.5">
      <c r="A114" s="6" t="s">
        <v>113</v>
      </c>
      <c r="B114" s="5" t="s">
        <v>98</v>
      </c>
      <c r="C114" s="4" t="s">
        <v>18</v>
      </c>
      <c r="D114" s="5" t="s">
        <v>15</v>
      </c>
      <c r="E114" s="12">
        <f t="shared" si="28"/>
        <v>601</v>
      </c>
      <c r="F114" s="12">
        <v>74</v>
      </c>
      <c r="G114" s="45">
        <f>93-31</f>
        <v>62</v>
      </c>
      <c r="H114" s="12">
        <v>93</v>
      </c>
      <c r="I114" s="12">
        <v>93</v>
      </c>
      <c r="J114" s="12">
        <v>93</v>
      </c>
      <c r="K114" s="12">
        <v>93</v>
      </c>
      <c r="L114" s="12">
        <v>93</v>
      </c>
      <c r="M114" t="s">
        <v>231</v>
      </c>
    </row>
    <row r="115" spans="1:12" ht="14.25">
      <c r="A115" s="75" t="s">
        <v>114</v>
      </c>
      <c r="B115" s="72" t="s">
        <v>99</v>
      </c>
      <c r="C115" s="78" t="s">
        <v>18</v>
      </c>
      <c r="D115" s="5" t="s">
        <v>12</v>
      </c>
      <c r="E115" s="12">
        <f>E116+E117</f>
        <v>251515.19999999998</v>
      </c>
      <c r="F115" s="12">
        <f aca="true" t="shared" si="29" ref="F115:L115">F116+F117</f>
        <v>33064.1</v>
      </c>
      <c r="G115" s="45">
        <f t="shared" si="29"/>
        <v>34755.8</v>
      </c>
      <c r="H115" s="12">
        <f t="shared" si="29"/>
        <v>35054.8</v>
      </c>
      <c r="I115" s="12">
        <f t="shared" si="29"/>
        <v>38264.8</v>
      </c>
      <c r="J115" s="12">
        <f t="shared" si="29"/>
        <v>36791.9</v>
      </c>
      <c r="K115" s="12">
        <f t="shared" si="29"/>
        <v>36791.9</v>
      </c>
      <c r="L115" s="12">
        <f t="shared" si="29"/>
        <v>36791.9</v>
      </c>
    </row>
    <row r="116" spans="1:12" ht="41.25" customHeight="1">
      <c r="A116" s="76"/>
      <c r="B116" s="73"/>
      <c r="C116" s="79"/>
      <c r="D116" s="5" t="s">
        <v>15</v>
      </c>
      <c r="E116" s="12">
        <f t="shared" si="28"/>
        <v>249175.19999999998</v>
      </c>
      <c r="F116" s="12">
        <v>33064.1</v>
      </c>
      <c r="G116" s="45">
        <v>32415.8</v>
      </c>
      <c r="H116" s="12">
        <v>35054.8</v>
      </c>
      <c r="I116" s="12">
        <v>38264.8</v>
      </c>
      <c r="J116" s="12">
        <v>36791.9</v>
      </c>
      <c r="K116" s="12">
        <v>36791.9</v>
      </c>
      <c r="L116" s="12">
        <v>36791.9</v>
      </c>
    </row>
    <row r="117" spans="1:13" ht="26.25">
      <c r="A117" s="77"/>
      <c r="B117" s="74"/>
      <c r="C117" s="80"/>
      <c r="D117" s="5" t="s">
        <v>14</v>
      </c>
      <c r="E117" s="12">
        <f t="shared" si="28"/>
        <v>2340</v>
      </c>
      <c r="F117" s="12"/>
      <c r="G117" s="45">
        <v>2340</v>
      </c>
      <c r="H117" s="12"/>
      <c r="I117" s="12"/>
      <c r="J117" s="12"/>
      <c r="K117" s="12"/>
      <c r="L117" s="12"/>
      <c r="M117" t="s">
        <v>229</v>
      </c>
    </row>
    <row r="118" spans="1:12" ht="64.5" customHeight="1">
      <c r="A118" s="6" t="s">
        <v>115</v>
      </c>
      <c r="B118" s="5" t="s">
        <v>27</v>
      </c>
      <c r="C118" s="4" t="s">
        <v>18</v>
      </c>
      <c r="D118" s="5" t="s">
        <v>15</v>
      </c>
      <c r="E118" s="12">
        <f t="shared" si="28"/>
        <v>2886.4999999999995</v>
      </c>
      <c r="F118" s="12">
        <v>950.1</v>
      </c>
      <c r="G118" s="45">
        <v>969.8</v>
      </c>
      <c r="H118" s="12">
        <v>0</v>
      </c>
      <c r="I118" s="12">
        <v>0</v>
      </c>
      <c r="J118" s="12">
        <v>322.2</v>
      </c>
      <c r="K118" s="12">
        <v>322.2</v>
      </c>
      <c r="L118" s="12">
        <v>322.2</v>
      </c>
    </row>
    <row r="119" spans="1:12" ht="64.5" customHeight="1">
      <c r="A119" s="6" t="s">
        <v>116</v>
      </c>
      <c r="B119" s="5" t="s">
        <v>100</v>
      </c>
      <c r="C119" s="4" t="s">
        <v>18</v>
      </c>
      <c r="D119" s="5" t="s">
        <v>14</v>
      </c>
      <c r="E119" s="12">
        <f t="shared" si="28"/>
        <v>200</v>
      </c>
      <c r="F119" s="12">
        <v>200</v>
      </c>
      <c r="G119" s="45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</row>
    <row r="120" spans="1:12" ht="89.25" customHeight="1">
      <c r="A120" s="6" t="s">
        <v>117</v>
      </c>
      <c r="B120" s="5" t="s">
        <v>101</v>
      </c>
      <c r="C120" s="4" t="s">
        <v>18</v>
      </c>
      <c r="D120" s="5" t="s">
        <v>15</v>
      </c>
      <c r="E120" s="12">
        <f t="shared" si="28"/>
        <v>415.6</v>
      </c>
      <c r="F120" s="12">
        <v>415.6</v>
      </c>
      <c r="G120" s="45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</row>
    <row r="121" spans="1:12" ht="64.5" customHeight="1">
      <c r="A121" s="6" t="s">
        <v>118</v>
      </c>
      <c r="B121" s="5" t="s">
        <v>102</v>
      </c>
      <c r="C121" s="4" t="s">
        <v>18</v>
      </c>
      <c r="D121" s="5" t="s">
        <v>15</v>
      </c>
      <c r="E121" s="12">
        <f t="shared" si="28"/>
        <v>93.5</v>
      </c>
      <c r="F121" s="12">
        <v>93.5</v>
      </c>
      <c r="G121" s="45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</row>
    <row r="122" spans="1:12" ht="52.5">
      <c r="A122" s="6" t="s">
        <v>119</v>
      </c>
      <c r="B122" s="5" t="s">
        <v>103</v>
      </c>
      <c r="C122" s="4" t="s">
        <v>18</v>
      </c>
      <c r="D122" s="5" t="s">
        <v>14</v>
      </c>
      <c r="E122" s="12">
        <f t="shared" si="28"/>
        <v>100</v>
      </c>
      <c r="F122" s="12">
        <v>100</v>
      </c>
      <c r="G122" s="45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</row>
    <row r="123" spans="1:12" ht="102" customHeight="1">
      <c r="A123" s="6" t="s">
        <v>120</v>
      </c>
      <c r="B123" s="5" t="s">
        <v>104</v>
      </c>
      <c r="C123" s="4" t="s">
        <v>18</v>
      </c>
      <c r="D123" s="5" t="s">
        <v>15</v>
      </c>
      <c r="E123" s="12">
        <f t="shared" si="28"/>
        <v>70</v>
      </c>
      <c r="F123" s="12">
        <v>70</v>
      </c>
      <c r="G123" s="45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ht="52.5">
      <c r="A124" s="6" t="s">
        <v>121</v>
      </c>
      <c r="B124" s="5" t="s">
        <v>105</v>
      </c>
      <c r="C124" s="4" t="s">
        <v>18</v>
      </c>
      <c r="D124" s="5" t="s">
        <v>14</v>
      </c>
      <c r="E124" s="12">
        <f t="shared" si="28"/>
        <v>150</v>
      </c>
      <c r="F124" s="12">
        <v>150</v>
      </c>
      <c r="G124" s="45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</row>
    <row r="125" spans="1:12" ht="52.5">
      <c r="A125" s="6" t="s">
        <v>122</v>
      </c>
      <c r="B125" s="5" t="s">
        <v>106</v>
      </c>
      <c r="C125" s="4" t="s">
        <v>18</v>
      </c>
      <c r="D125" s="5" t="s">
        <v>15</v>
      </c>
      <c r="E125" s="12">
        <f t="shared" si="28"/>
        <v>65</v>
      </c>
      <c r="F125" s="12">
        <v>65</v>
      </c>
      <c r="G125" s="45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</row>
    <row r="126" spans="1:12" ht="52.5">
      <c r="A126" s="6" t="s">
        <v>123</v>
      </c>
      <c r="B126" s="5" t="s">
        <v>107</v>
      </c>
      <c r="C126" s="4" t="s">
        <v>18</v>
      </c>
      <c r="D126" s="5" t="s">
        <v>15</v>
      </c>
      <c r="E126" s="12">
        <f t="shared" si="28"/>
        <v>44.6</v>
      </c>
      <c r="F126" s="12">
        <v>44.6</v>
      </c>
      <c r="G126" s="45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</row>
    <row r="127" spans="1:12" ht="52.5">
      <c r="A127" s="6" t="s">
        <v>226</v>
      </c>
      <c r="B127" s="5" t="s">
        <v>227</v>
      </c>
      <c r="C127" s="4" t="s">
        <v>18</v>
      </c>
      <c r="D127" s="5" t="s">
        <v>15</v>
      </c>
      <c r="E127" s="12">
        <f t="shared" si="28"/>
        <v>268.118</v>
      </c>
      <c r="F127" s="12"/>
      <c r="G127" s="45">
        <v>268.118</v>
      </c>
      <c r="H127" s="12"/>
      <c r="I127" s="12"/>
      <c r="J127" s="12"/>
      <c r="K127" s="12"/>
      <c r="L127" s="12"/>
    </row>
    <row r="128" spans="1:12" ht="52.5">
      <c r="A128" s="6" t="s">
        <v>237</v>
      </c>
      <c r="B128" s="53" t="s">
        <v>238</v>
      </c>
      <c r="C128" s="4" t="s">
        <v>18</v>
      </c>
      <c r="D128" s="5" t="s">
        <v>15</v>
      </c>
      <c r="E128" s="12">
        <f t="shared" si="28"/>
        <v>500</v>
      </c>
      <c r="F128" s="12"/>
      <c r="G128" s="45">
        <v>500</v>
      </c>
      <c r="H128" s="12"/>
      <c r="I128" s="12"/>
      <c r="J128" s="12"/>
      <c r="K128" s="12"/>
      <c r="L128" s="12"/>
    </row>
    <row r="129" spans="1:12" ht="52.5">
      <c r="A129" s="6" t="s">
        <v>241</v>
      </c>
      <c r="B129" s="53" t="s">
        <v>246</v>
      </c>
      <c r="C129" s="4" t="s">
        <v>18</v>
      </c>
      <c r="D129" s="5" t="s">
        <v>244</v>
      </c>
      <c r="E129" s="12">
        <f t="shared" si="28"/>
        <v>130</v>
      </c>
      <c r="F129" s="12"/>
      <c r="G129" s="45">
        <v>130</v>
      </c>
      <c r="H129" s="12"/>
      <c r="I129" s="12"/>
      <c r="J129" s="12"/>
      <c r="K129" s="12"/>
      <c r="L129" s="12"/>
    </row>
    <row r="130" spans="1:13" ht="15.75" customHeight="1">
      <c r="A130" s="93" t="s">
        <v>108</v>
      </c>
      <c r="B130" s="93"/>
      <c r="C130" s="93"/>
      <c r="D130" s="15" t="s">
        <v>12</v>
      </c>
      <c r="E130" s="16">
        <f>E131+E132</f>
        <v>258768.318</v>
      </c>
      <c r="F130" s="16">
        <f aca="true" t="shared" si="30" ref="F130:L130">F131+F132</f>
        <v>35381.899999999994</v>
      </c>
      <c r="G130" s="34">
        <f t="shared" si="30"/>
        <v>36825.718</v>
      </c>
      <c r="H130" s="16">
        <f t="shared" si="30"/>
        <v>35302.8</v>
      </c>
      <c r="I130" s="16">
        <f t="shared" si="30"/>
        <v>38762.8</v>
      </c>
      <c r="J130" s="16">
        <f t="shared" si="30"/>
        <v>37362.1</v>
      </c>
      <c r="K130" s="16">
        <f t="shared" si="30"/>
        <v>37770.9</v>
      </c>
      <c r="L130" s="16">
        <f t="shared" si="30"/>
        <v>37362.1</v>
      </c>
      <c r="M130" s="13"/>
    </row>
    <row r="131" spans="1:13" ht="39">
      <c r="A131" s="93"/>
      <c r="B131" s="93"/>
      <c r="C131" s="93"/>
      <c r="D131" s="15" t="s">
        <v>15</v>
      </c>
      <c r="E131" s="16">
        <f>SUM(F131:L131)</f>
        <v>255978.318</v>
      </c>
      <c r="F131" s="16">
        <f>F110+F111+F112+F113+F114+F116+F118+F120+F121+F123+F125+F126</f>
        <v>34931.899999999994</v>
      </c>
      <c r="G131" s="34">
        <f>G110+G111+G112+G113+G114+G116+G118+G120+G121+G123+G125+G126+G127+G128+G129</f>
        <v>34485.718</v>
      </c>
      <c r="H131" s="34">
        <f>H110+H111+H112+H113+H114+H116+H118+H120+H121+H123+H125+H126+H127</f>
        <v>35302.8</v>
      </c>
      <c r="I131" s="34">
        <f>I110+I111+I112+I113+I114+I116+I118+I120+I121+I123+I125+I126+I127</f>
        <v>38762.8</v>
      </c>
      <c r="J131" s="34">
        <f>J110+J111+J112+J113+J114+J116+J118+J120+J121+J123+J125+J126+J127</f>
        <v>37362.1</v>
      </c>
      <c r="K131" s="34">
        <f>K110+K111+K112+K113+K114+K116+K118+K120+K121+K123+K125+K126+K127</f>
        <v>37770.9</v>
      </c>
      <c r="L131" s="34">
        <f>L110+L111+L112+L113+L114+L116+L118+L120+L121+L123+L125+L126+L127</f>
        <v>37362.1</v>
      </c>
      <c r="M131" s="13"/>
    </row>
    <row r="132" spans="1:13" ht="26.25">
      <c r="A132" s="93"/>
      <c r="B132" s="93"/>
      <c r="C132" s="93"/>
      <c r="D132" s="15" t="s">
        <v>81</v>
      </c>
      <c r="E132" s="16">
        <f>SUM(F132:L132)</f>
        <v>2790</v>
      </c>
      <c r="F132" s="16">
        <f>F119+F122+F124</f>
        <v>450</v>
      </c>
      <c r="G132" s="34">
        <f aca="true" t="shared" si="31" ref="G132:L132">G117</f>
        <v>2340</v>
      </c>
      <c r="H132" s="34">
        <f t="shared" si="31"/>
        <v>0</v>
      </c>
      <c r="I132" s="34">
        <f t="shared" si="31"/>
        <v>0</v>
      </c>
      <c r="J132" s="34">
        <f t="shared" si="31"/>
        <v>0</v>
      </c>
      <c r="K132" s="34">
        <f t="shared" si="31"/>
        <v>0</v>
      </c>
      <c r="L132" s="49">
        <f t="shared" si="31"/>
        <v>0</v>
      </c>
      <c r="M132" s="13"/>
    </row>
    <row r="133" spans="1:13" ht="15" customHeight="1">
      <c r="A133" s="85" t="s">
        <v>124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2"/>
    </row>
    <row r="134" spans="1:12" ht="64.5" customHeight="1">
      <c r="A134" s="6" t="s">
        <v>139</v>
      </c>
      <c r="B134" s="5" t="s">
        <v>125</v>
      </c>
      <c r="C134" s="4" t="s">
        <v>18</v>
      </c>
      <c r="D134" s="5" t="s">
        <v>15</v>
      </c>
      <c r="E134" s="35">
        <f>SUM(F134:L134)</f>
        <v>1166.2</v>
      </c>
      <c r="F134" s="41">
        <v>116.2</v>
      </c>
      <c r="G134" s="43">
        <v>150</v>
      </c>
      <c r="H134" s="35">
        <v>150</v>
      </c>
      <c r="I134" s="35">
        <v>150</v>
      </c>
      <c r="J134" s="35">
        <v>200</v>
      </c>
      <c r="K134" s="35">
        <v>200</v>
      </c>
      <c r="L134" s="35">
        <v>200</v>
      </c>
    </row>
    <row r="135" spans="1:12" ht="52.5">
      <c r="A135" s="6" t="s">
        <v>140</v>
      </c>
      <c r="B135" s="5" t="s">
        <v>126</v>
      </c>
      <c r="C135" s="4" t="s">
        <v>18</v>
      </c>
      <c r="D135" s="5" t="s">
        <v>15</v>
      </c>
      <c r="E135" s="35">
        <f aca="true" t="shared" si="32" ref="E135:E154">SUM(F135:L135)</f>
        <v>900</v>
      </c>
      <c r="F135" s="41">
        <v>100</v>
      </c>
      <c r="G135" s="43">
        <v>100</v>
      </c>
      <c r="H135" s="35">
        <v>100</v>
      </c>
      <c r="I135" s="35">
        <v>150</v>
      </c>
      <c r="J135" s="35">
        <v>150</v>
      </c>
      <c r="K135" s="35">
        <v>150</v>
      </c>
      <c r="L135" s="35">
        <v>150</v>
      </c>
    </row>
    <row r="136" spans="1:12" ht="52.5">
      <c r="A136" s="6" t="s">
        <v>141</v>
      </c>
      <c r="B136" s="5" t="s">
        <v>127</v>
      </c>
      <c r="C136" s="4" t="s">
        <v>18</v>
      </c>
      <c r="D136" s="5" t="s">
        <v>15</v>
      </c>
      <c r="E136" s="35">
        <f t="shared" si="32"/>
        <v>1300</v>
      </c>
      <c r="F136" s="41">
        <v>200</v>
      </c>
      <c r="G136" s="43">
        <v>100</v>
      </c>
      <c r="H136" s="35">
        <v>200</v>
      </c>
      <c r="I136" s="35">
        <v>200</v>
      </c>
      <c r="J136" s="35">
        <v>200</v>
      </c>
      <c r="K136" s="35">
        <v>200</v>
      </c>
      <c r="L136" s="35">
        <v>200</v>
      </c>
    </row>
    <row r="137" spans="1:12" ht="52.5">
      <c r="A137" s="6" t="s">
        <v>142</v>
      </c>
      <c r="B137" s="5" t="s">
        <v>53</v>
      </c>
      <c r="C137" s="4" t="s">
        <v>18</v>
      </c>
      <c r="D137" s="5" t="s">
        <v>15</v>
      </c>
      <c r="E137" s="35">
        <f t="shared" si="32"/>
        <v>207.6</v>
      </c>
      <c r="F137" s="41">
        <v>0</v>
      </c>
      <c r="G137" s="43">
        <v>0</v>
      </c>
      <c r="H137" s="35">
        <v>54.8</v>
      </c>
      <c r="I137" s="35">
        <v>45.8</v>
      </c>
      <c r="J137" s="35">
        <v>33.5</v>
      </c>
      <c r="K137" s="35">
        <v>40</v>
      </c>
      <c r="L137" s="35">
        <v>33.5</v>
      </c>
    </row>
    <row r="138" spans="1:12" ht="64.5" customHeight="1">
      <c r="A138" s="6" t="s">
        <v>143</v>
      </c>
      <c r="B138" s="5" t="s">
        <v>128</v>
      </c>
      <c r="C138" s="4" t="s">
        <v>18</v>
      </c>
      <c r="D138" s="5" t="s">
        <v>15</v>
      </c>
      <c r="E138" s="35">
        <f t="shared" si="32"/>
        <v>740.8</v>
      </c>
      <c r="F138" s="41">
        <v>90.8</v>
      </c>
      <c r="G138" s="43">
        <v>100</v>
      </c>
      <c r="H138" s="35">
        <v>100</v>
      </c>
      <c r="I138" s="35">
        <v>100</v>
      </c>
      <c r="J138" s="35">
        <v>150</v>
      </c>
      <c r="K138" s="35">
        <v>100</v>
      </c>
      <c r="L138" s="35">
        <v>100</v>
      </c>
    </row>
    <row r="139" spans="1:12" ht="52.5">
      <c r="A139" s="6" t="s">
        <v>144</v>
      </c>
      <c r="B139" s="5" t="s">
        <v>129</v>
      </c>
      <c r="C139" s="4" t="s">
        <v>18</v>
      </c>
      <c r="D139" s="5" t="s">
        <v>15</v>
      </c>
      <c r="E139" s="35">
        <f t="shared" si="32"/>
        <v>83</v>
      </c>
      <c r="F139" s="35">
        <v>0</v>
      </c>
      <c r="G139" s="43">
        <v>0</v>
      </c>
      <c r="H139" s="35">
        <v>20</v>
      </c>
      <c r="I139" s="35">
        <v>20</v>
      </c>
      <c r="J139" s="35">
        <v>23</v>
      </c>
      <c r="K139" s="35">
        <v>0</v>
      </c>
      <c r="L139" s="35">
        <v>20</v>
      </c>
    </row>
    <row r="140" spans="1:12" ht="52.5">
      <c r="A140" s="6" t="s">
        <v>145</v>
      </c>
      <c r="B140" s="5" t="s">
        <v>130</v>
      </c>
      <c r="C140" s="4" t="s">
        <v>18</v>
      </c>
      <c r="D140" s="5" t="s">
        <v>15</v>
      </c>
      <c r="E140" s="35">
        <f t="shared" si="32"/>
        <v>675</v>
      </c>
      <c r="F140" s="35">
        <v>215</v>
      </c>
      <c r="G140" s="43">
        <v>100</v>
      </c>
      <c r="H140" s="35">
        <v>100</v>
      </c>
      <c r="I140" s="35">
        <v>100</v>
      </c>
      <c r="J140" s="35">
        <v>40</v>
      </c>
      <c r="K140" s="35">
        <v>0</v>
      </c>
      <c r="L140" s="35">
        <v>120</v>
      </c>
    </row>
    <row r="141" spans="1:12" ht="63" customHeight="1">
      <c r="A141" s="6" t="s">
        <v>146</v>
      </c>
      <c r="B141" s="5" t="s">
        <v>131</v>
      </c>
      <c r="C141" s="8" t="s">
        <v>18</v>
      </c>
      <c r="D141" s="8" t="s">
        <v>15</v>
      </c>
      <c r="E141" s="35">
        <f t="shared" si="32"/>
        <v>365.3</v>
      </c>
      <c r="F141" s="41">
        <f>329.7+35.6</f>
        <v>365.3</v>
      </c>
      <c r="G141" s="52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</row>
    <row r="142" spans="1:12" ht="52.5">
      <c r="A142" s="6" t="s">
        <v>147</v>
      </c>
      <c r="B142" s="5" t="s">
        <v>22</v>
      </c>
      <c r="C142" s="4" t="s">
        <v>18</v>
      </c>
      <c r="D142" s="5" t="s">
        <v>15</v>
      </c>
      <c r="E142" s="35">
        <f t="shared" si="32"/>
        <v>330</v>
      </c>
      <c r="F142" s="35">
        <v>0</v>
      </c>
      <c r="G142" s="43">
        <v>0</v>
      </c>
      <c r="H142" s="35">
        <v>115</v>
      </c>
      <c r="I142" s="35">
        <v>115</v>
      </c>
      <c r="J142" s="35">
        <v>0</v>
      </c>
      <c r="K142" s="35">
        <v>0</v>
      </c>
      <c r="L142" s="35">
        <v>100</v>
      </c>
    </row>
    <row r="143" spans="1:12" ht="14.25">
      <c r="A143" s="75" t="s">
        <v>148</v>
      </c>
      <c r="B143" s="78" t="s">
        <v>132</v>
      </c>
      <c r="C143" s="78" t="s">
        <v>18</v>
      </c>
      <c r="D143" s="5" t="s">
        <v>12</v>
      </c>
      <c r="E143" s="35">
        <f>E144+E145</f>
        <v>306874.30000000005</v>
      </c>
      <c r="F143" s="35">
        <f aca="true" t="shared" si="33" ref="F143:L143">F144+F145</f>
        <v>43406.9</v>
      </c>
      <c r="G143" s="43">
        <f t="shared" si="33"/>
        <v>43226.6</v>
      </c>
      <c r="H143" s="35">
        <f t="shared" si="33"/>
        <v>45288.6</v>
      </c>
      <c r="I143" s="35">
        <f t="shared" si="33"/>
        <v>51159.6</v>
      </c>
      <c r="J143" s="35">
        <f t="shared" si="33"/>
        <v>41264.2</v>
      </c>
      <c r="K143" s="35">
        <f t="shared" si="33"/>
        <v>41264.2</v>
      </c>
      <c r="L143" s="35">
        <f t="shared" si="33"/>
        <v>41264.2</v>
      </c>
    </row>
    <row r="144" spans="1:12" ht="47.25" customHeight="1">
      <c r="A144" s="76"/>
      <c r="B144" s="79"/>
      <c r="C144" s="79"/>
      <c r="D144" s="5" t="s">
        <v>15</v>
      </c>
      <c r="E144" s="35">
        <f t="shared" si="32"/>
        <v>304067.30000000005</v>
      </c>
      <c r="F144" s="35">
        <v>43406.9</v>
      </c>
      <c r="G144" s="43">
        <v>40419.6</v>
      </c>
      <c r="H144" s="35">
        <v>45288.6</v>
      </c>
      <c r="I144" s="35">
        <v>51159.6</v>
      </c>
      <c r="J144" s="35">
        <v>41264.2</v>
      </c>
      <c r="K144" s="35">
        <v>41264.2</v>
      </c>
      <c r="L144" s="35">
        <v>41264.2</v>
      </c>
    </row>
    <row r="145" spans="1:13" ht="26.25">
      <c r="A145" s="77"/>
      <c r="B145" s="80"/>
      <c r="C145" s="80"/>
      <c r="D145" s="5" t="s">
        <v>14</v>
      </c>
      <c r="E145" s="35">
        <f t="shared" si="32"/>
        <v>2807</v>
      </c>
      <c r="F145" s="35"/>
      <c r="G145" s="43">
        <v>2807</v>
      </c>
      <c r="H145" s="35"/>
      <c r="I145" s="35"/>
      <c r="J145" s="35"/>
      <c r="K145" s="35"/>
      <c r="L145" s="35"/>
      <c r="M145" t="s">
        <v>229</v>
      </c>
    </row>
    <row r="146" spans="1:12" ht="64.5" customHeight="1">
      <c r="A146" s="6" t="s">
        <v>149</v>
      </c>
      <c r="B146" s="5" t="s">
        <v>27</v>
      </c>
      <c r="C146" s="4" t="s">
        <v>18</v>
      </c>
      <c r="D146" s="5" t="s">
        <v>15</v>
      </c>
      <c r="E146" s="35">
        <f t="shared" si="32"/>
        <v>2684.9948</v>
      </c>
      <c r="F146" s="35">
        <v>882.7</v>
      </c>
      <c r="G146" s="43">
        <f>1018+1.2+1.2948</f>
        <v>1020.4948</v>
      </c>
      <c r="H146" s="35">
        <v>0</v>
      </c>
      <c r="I146" s="35">
        <v>0</v>
      </c>
      <c r="J146" s="35">
        <v>260.6</v>
      </c>
      <c r="K146" s="35">
        <v>260.6</v>
      </c>
      <c r="L146" s="35">
        <v>260.6</v>
      </c>
    </row>
    <row r="147" spans="1:12" ht="52.5">
      <c r="A147" s="6" t="s">
        <v>150</v>
      </c>
      <c r="B147" s="5" t="s">
        <v>133</v>
      </c>
      <c r="C147" s="4" t="s">
        <v>18</v>
      </c>
      <c r="D147" s="5" t="s">
        <v>15</v>
      </c>
      <c r="E147" s="35">
        <f t="shared" si="32"/>
        <v>346</v>
      </c>
      <c r="F147" s="41">
        <f>381.7-35.7</f>
        <v>346</v>
      </c>
      <c r="G147" s="43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</row>
    <row r="148" spans="1:12" ht="52.5">
      <c r="A148" s="6" t="s">
        <v>151</v>
      </c>
      <c r="B148" s="5" t="s">
        <v>134</v>
      </c>
      <c r="C148" s="4" t="s">
        <v>18</v>
      </c>
      <c r="D148" s="5" t="s">
        <v>81</v>
      </c>
      <c r="E148" s="35">
        <f t="shared" si="32"/>
        <v>100</v>
      </c>
      <c r="F148" s="35">
        <v>100</v>
      </c>
      <c r="G148" s="43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</row>
    <row r="149" spans="1:12" ht="78.75">
      <c r="A149" s="6" t="s">
        <v>152</v>
      </c>
      <c r="B149" s="5" t="s">
        <v>135</v>
      </c>
      <c r="C149" s="4" t="s">
        <v>18</v>
      </c>
      <c r="D149" s="5" t="s">
        <v>15</v>
      </c>
      <c r="E149" s="35">
        <f t="shared" si="32"/>
        <v>443.4</v>
      </c>
      <c r="F149" s="35">
        <v>443.4</v>
      </c>
      <c r="G149" s="43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</row>
    <row r="150" spans="1:12" ht="52.5">
      <c r="A150" s="6" t="s">
        <v>153</v>
      </c>
      <c r="B150" s="5" t="s">
        <v>136</v>
      </c>
      <c r="C150" s="4" t="s">
        <v>18</v>
      </c>
      <c r="D150" s="5" t="s">
        <v>15</v>
      </c>
      <c r="E150" s="35">
        <f t="shared" si="32"/>
        <v>82.5</v>
      </c>
      <c r="F150" s="35">
        <v>82.5</v>
      </c>
      <c r="G150" s="43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</row>
    <row r="151" spans="1:12" ht="52.5">
      <c r="A151" s="6" t="s">
        <v>154</v>
      </c>
      <c r="B151" s="5" t="s">
        <v>137</v>
      </c>
      <c r="C151" s="4" t="s">
        <v>18</v>
      </c>
      <c r="D151" s="5" t="s">
        <v>15</v>
      </c>
      <c r="E151" s="35">
        <f t="shared" si="32"/>
        <v>280</v>
      </c>
      <c r="F151" s="35">
        <v>280</v>
      </c>
      <c r="G151" s="43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</row>
    <row r="152" spans="1:12" ht="52.5">
      <c r="A152" s="10" t="s">
        <v>155</v>
      </c>
      <c r="B152" s="8" t="s">
        <v>138</v>
      </c>
      <c r="C152" s="7" t="s">
        <v>18</v>
      </c>
      <c r="D152" s="8" t="s">
        <v>15</v>
      </c>
      <c r="E152" s="38">
        <f t="shared" si="32"/>
        <v>144.9</v>
      </c>
      <c r="F152" s="38">
        <v>144.9</v>
      </c>
      <c r="G152" s="44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</row>
    <row r="153" spans="1:12" ht="52.5">
      <c r="A153" s="26" t="s">
        <v>212</v>
      </c>
      <c r="B153" s="27" t="s">
        <v>245</v>
      </c>
      <c r="C153" s="28" t="s">
        <v>18</v>
      </c>
      <c r="D153" s="27" t="s">
        <v>15</v>
      </c>
      <c r="E153" s="44">
        <f t="shared" si="32"/>
        <v>4757.0702</v>
      </c>
      <c r="F153" s="44">
        <v>0</v>
      </c>
      <c r="G153" s="44">
        <f>3658.365+1100-1.2948</f>
        <v>4757.0702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</row>
    <row r="154" spans="1:12" ht="52.5">
      <c r="A154" s="26" t="s">
        <v>213</v>
      </c>
      <c r="B154" s="27" t="s">
        <v>214</v>
      </c>
      <c r="C154" s="28" t="s">
        <v>18</v>
      </c>
      <c r="D154" s="27" t="s">
        <v>15</v>
      </c>
      <c r="E154" s="44">
        <f t="shared" si="32"/>
        <v>198.8</v>
      </c>
      <c r="F154" s="44">
        <v>0</v>
      </c>
      <c r="G154" s="44">
        <f>200-1.2</f>
        <v>198.8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</row>
    <row r="155" spans="1:13" ht="14.25">
      <c r="A155" s="93" t="s">
        <v>156</v>
      </c>
      <c r="B155" s="93"/>
      <c r="C155" s="93"/>
      <c r="D155" s="15" t="s">
        <v>12</v>
      </c>
      <c r="E155" s="48">
        <f>SUM(F155:L155)</f>
        <v>321679.865</v>
      </c>
      <c r="F155" s="49">
        <f aca="true" t="shared" si="34" ref="F155:L155">F156+F157</f>
        <v>46773.700000000004</v>
      </c>
      <c r="G155" s="49">
        <f t="shared" si="34"/>
        <v>49752.965000000004</v>
      </c>
      <c r="H155" s="49">
        <f t="shared" si="34"/>
        <v>46128.4</v>
      </c>
      <c r="I155" s="49">
        <f t="shared" si="34"/>
        <v>52040.4</v>
      </c>
      <c r="J155" s="49">
        <f t="shared" si="34"/>
        <v>42321.299999999996</v>
      </c>
      <c r="K155" s="49">
        <f t="shared" si="34"/>
        <v>42214.799999999996</v>
      </c>
      <c r="L155" s="49">
        <f t="shared" si="34"/>
        <v>42448.299999999996</v>
      </c>
      <c r="M155" s="13"/>
    </row>
    <row r="156" spans="1:13" ht="39">
      <c r="A156" s="93"/>
      <c r="B156" s="93"/>
      <c r="C156" s="93"/>
      <c r="D156" s="15" t="s">
        <v>15</v>
      </c>
      <c r="E156" s="48">
        <f>SUM(F156:L156)</f>
        <v>318772.865</v>
      </c>
      <c r="F156" s="48">
        <f aca="true" t="shared" si="35" ref="F156:L156">F134+F135+F136+F137+F138+F139+F140+F141+F142+F144+F146+F147+F149+F150+F151+F152+F153+F154</f>
        <v>46673.700000000004</v>
      </c>
      <c r="G156" s="49">
        <f>G134+G135+G136+G137+G138+G139+G140+G141+G142+G144+G146+G147+G149+G150+G151+G152+G153+G154</f>
        <v>46945.965000000004</v>
      </c>
      <c r="H156" s="49">
        <f t="shared" si="35"/>
        <v>46128.4</v>
      </c>
      <c r="I156" s="49">
        <f t="shared" si="35"/>
        <v>52040.4</v>
      </c>
      <c r="J156" s="49">
        <f t="shared" si="35"/>
        <v>42321.299999999996</v>
      </c>
      <c r="K156" s="49">
        <f t="shared" si="35"/>
        <v>42214.799999999996</v>
      </c>
      <c r="L156" s="49">
        <f t="shared" si="35"/>
        <v>42448.299999999996</v>
      </c>
      <c r="M156" s="13"/>
    </row>
    <row r="157" spans="1:13" ht="26.25">
      <c r="A157" s="93"/>
      <c r="B157" s="93"/>
      <c r="C157" s="93"/>
      <c r="D157" s="15" t="s">
        <v>81</v>
      </c>
      <c r="E157" s="48">
        <f>SUM(F157:L157)</f>
        <v>2907</v>
      </c>
      <c r="F157" s="48">
        <f>F148</f>
        <v>100</v>
      </c>
      <c r="G157" s="49">
        <f aca="true" t="shared" si="36" ref="G157:L157">G145+G148</f>
        <v>2807</v>
      </c>
      <c r="H157" s="49">
        <f t="shared" si="36"/>
        <v>0</v>
      </c>
      <c r="I157" s="49">
        <f t="shared" si="36"/>
        <v>0</v>
      </c>
      <c r="J157" s="49">
        <f t="shared" si="36"/>
        <v>0</v>
      </c>
      <c r="K157" s="49">
        <f t="shared" si="36"/>
        <v>0</v>
      </c>
      <c r="L157" s="49">
        <f t="shared" si="36"/>
        <v>0</v>
      </c>
      <c r="M157" s="13"/>
    </row>
    <row r="158" spans="1:12" ht="18" customHeight="1">
      <c r="A158" s="78" t="s">
        <v>157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</row>
    <row r="159" spans="1:12" ht="52.5">
      <c r="A159" s="6" t="s">
        <v>162</v>
      </c>
      <c r="B159" s="5" t="s">
        <v>158</v>
      </c>
      <c r="C159" s="4" t="s">
        <v>18</v>
      </c>
      <c r="D159" s="5" t="s">
        <v>15</v>
      </c>
      <c r="E159" s="35">
        <f aca="true" t="shared" si="37" ref="E159:E169">SUM(F159:L159)</f>
        <v>60</v>
      </c>
      <c r="F159" s="35">
        <v>60</v>
      </c>
      <c r="G159" s="43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</row>
    <row r="160" spans="1:12" ht="52.5">
      <c r="A160" s="6" t="s">
        <v>163</v>
      </c>
      <c r="B160" s="5" t="s">
        <v>99</v>
      </c>
      <c r="C160" s="4" t="s">
        <v>18</v>
      </c>
      <c r="D160" s="5" t="s">
        <v>15</v>
      </c>
      <c r="E160" s="35">
        <f t="shared" si="37"/>
        <v>4086.6</v>
      </c>
      <c r="F160" s="35">
        <v>4086.6</v>
      </c>
      <c r="G160" s="43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</row>
    <row r="161" spans="1:12" ht="52.5">
      <c r="A161" s="6" t="s">
        <v>164</v>
      </c>
      <c r="B161" s="5" t="s">
        <v>27</v>
      </c>
      <c r="C161" s="4" t="s">
        <v>18</v>
      </c>
      <c r="D161" s="5" t="s">
        <v>15</v>
      </c>
      <c r="E161" s="35">
        <f t="shared" si="37"/>
        <v>126.3</v>
      </c>
      <c r="F161" s="35">
        <v>126.3</v>
      </c>
      <c r="G161" s="43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</row>
    <row r="162" spans="1:12" ht="52.5">
      <c r="A162" s="6" t="s">
        <v>165</v>
      </c>
      <c r="B162" s="5" t="s">
        <v>160</v>
      </c>
      <c r="C162" s="4" t="s">
        <v>18</v>
      </c>
      <c r="D162" s="5" t="s">
        <v>14</v>
      </c>
      <c r="E162" s="35">
        <f t="shared" si="37"/>
        <v>500</v>
      </c>
      <c r="F162" s="35">
        <v>500</v>
      </c>
      <c r="G162" s="43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</row>
    <row r="163" spans="1:12" ht="52.5">
      <c r="A163" s="10" t="s">
        <v>166</v>
      </c>
      <c r="B163" s="8" t="s">
        <v>161</v>
      </c>
      <c r="C163" s="7" t="s">
        <v>18</v>
      </c>
      <c r="D163" s="8" t="s">
        <v>15</v>
      </c>
      <c r="E163" s="38">
        <f t="shared" si="37"/>
        <v>20</v>
      </c>
      <c r="F163" s="38">
        <v>20</v>
      </c>
      <c r="G163" s="43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</row>
    <row r="164" spans="1:13" ht="26.25" customHeight="1">
      <c r="A164" s="93" t="s">
        <v>167</v>
      </c>
      <c r="B164" s="93"/>
      <c r="C164" s="93"/>
      <c r="D164" s="15" t="s">
        <v>12</v>
      </c>
      <c r="E164" s="48">
        <f t="shared" si="37"/>
        <v>4792.900000000001</v>
      </c>
      <c r="F164" s="48">
        <f aca="true" t="shared" si="38" ref="F164:L164">SUM(F159:F163)</f>
        <v>4792.900000000001</v>
      </c>
      <c r="G164" s="49">
        <f t="shared" si="38"/>
        <v>0</v>
      </c>
      <c r="H164" s="48">
        <f t="shared" si="38"/>
        <v>0</v>
      </c>
      <c r="I164" s="48">
        <f t="shared" si="38"/>
        <v>0</v>
      </c>
      <c r="J164" s="48">
        <f t="shared" si="38"/>
        <v>0</v>
      </c>
      <c r="K164" s="48">
        <f t="shared" si="38"/>
        <v>0</v>
      </c>
      <c r="L164" s="48">
        <f t="shared" si="38"/>
        <v>0</v>
      </c>
      <c r="M164" s="13"/>
    </row>
    <row r="165" spans="1:13" ht="39">
      <c r="A165" s="93"/>
      <c r="B165" s="93"/>
      <c r="C165" s="93"/>
      <c r="D165" s="15" t="s">
        <v>15</v>
      </c>
      <c r="E165" s="48">
        <f t="shared" si="37"/>
        <v>4292.900000000001</v>
      </c>
      <c r="F165" s="48">
        <f>F159+F160+F161+F163</f>
        <v>4292.900000000001</v>
      </c>
      <c r="G165" s="49">
        <f aca="true" t="shared" si="39" ref="G165:L165">G159+G160+G161+G163</f>
        <v>0</v>
      </c>
      <c r="H165" s="48">
        <f t="shared" si="39"/>
        <v>0</v>
      </c>
      <c r="I165" s="48">
        <f t="shared" si="39"/>
        <v>0</v>
      </c>
      <c r="J165" s="48">
        <f t="shared" si="39"/>
        <v>0</v>
      </c>
      <c r="K165" s="48">
        <f t="shared" si="39"/>
        <v>0</v>
      </c>
      <c r="L165" s="48">
        <f t="shared" si="39"/>
        <v>0</v>
      </c>
      <c r="M165" s="13"/>
    </row>
    <row r="166" spans="1:13" ht="26.25">
      <c r="A166" s="93"/>
      <c r="B166" s="93"/>
      <c r="C166" s="93"/>
      <c r="D166" s="15" t="s">
        <v>81</v>
      </c>
      <c r="E166" s="48">
        <f t="shared" si="37"/>
        <v>500</v>
      </c>
      <c r="F166" s="48">
        <f>F162</f>
        <v>500</v>
      </c>
      <c r="G166" s="49">
        <f aca="true" t="shared" si="40" ref="G166:L166">G162</f>
        <v>0</v>
      </c>
      <c r="H166" s="48">
        <f t="shared" si="40"/>
        <v>0</v>
      </c>
      <c r="I166" s="48">
        <f t="shared" si="40"/>
        <v>0</v>
      </c>
      <c r="J166" s="48">
        <f t="shared" si="40"/>
        <v>0</v>
      </c>
      <c r="K166" s="48">
        <f t="shared" si="40"/>
        <v>0</v>
      </c>
      <c r="L166" s="48">
        <f t="shared" si="40"/>
        <v>0</v>
      </c>
      <c r="M166" s="13"/>
    </row>
    <row r="167" spans="1:13" ht="14.25">
      <c r="A167" s="93" t="s">
        <v>168</v>
      </c>
      <c r="B167" s="93"/>
      <c r="C167" s="93"/>
      <c r="D167" s="15" t="s">
        <v>12</v>
      </c>
      <c r="E167" s="48">
        <f t="shared" si="37"/>
        <v>585241.083</v>
      </c>
      <c r="F167" s="48">
        <f aca="true" t="shared" si="41" ref="F167:L169">F130+F155+F164</f>
        <v>86948.5</v>
      </c>
      <c r="G167" s="49">
        <f t="shared" si="41"/>
        <v>86578.683</v>
      </c>
      <c r="H167" s="48">
        <f t="shared" si="41"/>
        <v>81431.20000000001</v>
      </c>
      <c r="I167" s="48">
        <f t="shared" si="41"/>
        <v>90803.20000000001</v>
      </c>
      <c r="J167" s="48">
        <f t="shared" si="41"/>
        <v>79683.4</v>
      </c>
      <c r="K167" s="48">
        <f t="shared" si="41"/>
        <v>79985.7</v>
      </c>
      <c r="L167" s="48">
        <f t="shared" si="41"/>
        <v>79810.4</v>
      </c>
      <c r="M167" s="13"/>
    </row>
    <row r="168" spans="1:14" ht="39" customHeight="1">
      <c r="A168" s="93"/>
      <c r="B168" s="93"/>
      <c r="C168" s="93"/>
      <c r="D168" s="15" t="s">
        <v>15</v>
      </c>
      <c r="E168" s="48">
        <f t="shared" si="37"/>
        <v>579044.083</v>
      </c>
      <c r="F168" s="48">
        <f t="shared" si="41"/>
        <v>85898.5</v>
      </c>
      <c r="G168" s="49">
        <f t="shared" si="41"/>
        <v>81431.683</v>
      </c>
      <c r="H168" s="48">
        <f t="shared" si="41"/>
        <v>81431.20000000001</v>
      </c>
      <c r="I168" s="48">
        <f t="shared" si="41"/>
        <v>90803.20000000001</v>
      </c>
      <c r="J168" s="48">
        <f t="shared" si="41"/>
        <v>79683.4</v>
      </c>
      <c r="K168" s="48">
        <f t="shared" si="41"/>
        <v>79985.7</v>
      </c>
      <c r="L168" s="48">
        <f t="shared" si="41"/>
        <v>79810.4</v>
      </c>
      <c r="M168" s="13"/>
      <c r="N168" s="22"/>
    </row>
    <row r="169" spans="1:13" ht="26.25">
      <c r="A169" s="93"/>
      <c r="B169" s="93"/>
      <c r="C169" s="93"/>
      <c r="D169" s="15" t="s">
        <v>81</v>
      </c>
      <c r="E169" s="48">
        <f t="shared" si="37"/>
        <v>6197</v>
      </c>
      <c r="F169" s="48">
        <f t="shared" si="41"/>
        <v>1050</v>
      </c>
      <c r="G169" s="49">
        <f t="shared" si="41"/>
        <v>5147</v>
      </c>
      <c r="H169" s="48">
        <f t="shared" si="41"/>
        <v>0</v>
      </c>
      <c r="I169" s="48">
        <f t="shared" si="41"/>
        <v>0</v>
      </c>
      <c r="J169" s="48">
        <f t="shared" si="41"/>
        <v>0</v>
      </c>
      <c r="K169" s="48">
        <f t="shared" si="41"/>
        <v>0</v>
      </c>
      <c r="L169" s="48">
        <f t="shared" si="41"/>
        <v>0</v>
      </c>
      <c r="M169" s="13"/>
    </row>
    <row r="170" spans="1:12" ht="14.25">
      <c r="A170" s="81" t="s">
        <v>169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27" customHeight="1">
      <c r="A171" s="81" t="s">
        <v>170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1:12" ht="26.25" customHeight="1">
      <c r="A172" s="78" t="s">
        <v>171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</row>
    <row r="173" spans="1:12" ht="28.5" customHeight="1">
      <c r="A173" s="75" t="s">
        <v>177</v>
      </c>
      <c r="B173" s="72" t="s">
        <v>99</v>
      </c>
      <c r="C173" s="72" t="s">
        <v>18</v>
      </c>
      <c r="D173" s="5" t="s">
        <v>12</v>
      </c>
      <c r="E173" s="35">
        <f>SUM(F173:L173)</f>
        <v>178366.53</v>
      </c>
      <c r="F173" s="35">
        <f>F174+F175</f>
        <v>26470.2</v>
      </c>
      <c r="G173" s="43">
        <f aca="true" t="shared" si="42" ref="G173:L173">G174+G175</f>
        <v>24326.23</v>
      </c>
      <c r="H173" s="35">
        <f t="shared" si="42"/>
        <v>24956.4</v>
      </c>
      <c r="I173" s="35">
        <f t="shared" si="42"/>
        <v>25000.1</v>
      </c>
      <c r="J173" s="35">
        <f t="shared" si="42"/>
        <v>25871.2</v>
      </c>
      <c r="K173" s="35">
        <f t="shared" si="42"/>
        <v>25871.2</v>
      </c>
      <c r="L173" s="35">
        <f t="shared" si="42"/>
        <v>25871.2</v>
      </c>
    </row>
    <row r="174" spans="1:12" ht="26.25">
      <c r="A174" s="76"/>
      <c r="B174" s="73"/>
      <c r="C174" s="73"/>
      <c r="D174" s="5" t="s">
        <v>15</v>
      </c>
      <c r="E174" s="35">
        <f aca="true" t="shared" si="43" ref="E174:E187">SUM(F174:L174)</f>
        <v>115651.03</v>
      </c>
      <c r="F174" s="35">
        <v>15854.7</v>
      </c>
      <c r="G174" s="43">
        <v>15726.23</v>
      </c>
      <c r="H174" s="35">
        <v>16256.4</v>
      </c>
      <c r="I174" s="35">
        <v>16300.1</v>
      </c>
      <c r="J174" s="35">
        <v>17171.2</v>
      </c>
      <c r="K174" s="35">
        <v>17171.2</v>
      </c>
      <c r="L174" s="35">
        <v>17171.2</v>
      </c>
    </row>
    <row r="175" spans="1:13" ht="26.25">
      <c r="A175" s="77"/>
      <c r="B175" s="74"/>
      <c r="C175" s="74"/>
      <c r="D175" s="5" t="s">
        <v>172</v>
      </c>
      <c r="E175" s="35">
        <f t="shared" si="43"/>
        <v>62715.5</v>
      </c>
      <c r="F175" s="35">
        <v>10615.5</v>
      </c>
      <c r="G175" s="43">
        <v>8600</v>
      </c>
      <c r="H175" s="35">
        <v>8700</v>
      </c>
      <c r="I175" s="35">
        <v>8700</v>
      </c>
      <c r="J175" s="35">
        <v>8700</v>
      </c>
      <c r="K175" s="35">
        <v>8700</v>
      </c>
      <c r="L175" s="35">
        <v>8700</v>
      </c>
      <c r="M175" t="s">
        <v>232</v>
      </c>
    </row>
    <row r="176" spans="1:12" ht="52.5">
      <c r="A176" s="6" t="s">
        <v>178</v>
      </c>
      <c r="B176" s="5" t="s">
        <v>27</v>
      </c>
      <c r="C176" s="4" t="s">
        <v>18</v>
      </c>
      <c r="D176" s="5" t="s">
        <v>15</v>
      </c>
      <c r="E176" s="35">
        <f t="shared" si="43"/>
        <v>707</v>
      </c>
      <c r="F176" s="35">
        <v>0</v>
      </c>
      <c r="G176" s="43">
        <v>707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</row>
    <row r="177" spans="1:12" ht="52.5">
      <c r="A177" s="6" t="s">
        <v>179</v>
      </c>
      <c r="B177" s="5" t="s">
        <v>173</v>
      </c>
      <c r="C177" s="4" t="s">
        <v>18</v>
      </c>
      <c r="D177" s="5" t="s">
        <v>14</v>
      </c>
      <c r="E177" s="35">
        <f t="shared" si="43"/>
        <v>200</v>
      </c>
      <c r="F177" s="35">
        <v>200</v>
      </c>
      <c r="G177" s="43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</row>
    <row r="178" spans="1:12" ht="52.5">
      <c r="A178" s="6" t="s">
        <v>180</v>
      </c>
      <c r="B178" s="5" t="s">
        <v>174</v>
      </c>
      <c r="C178" s="4" t="s">
        <v>18</v>
      </c>
      <c r="D178" s="5" t="s">
        <v>14</v>
      </c>
      <c r="E178" s="35">
        <f t="shared" si="43"/>
        <v>250</v>
      </c>
      <c r="F178" s="35">
        <v>250</v>
      </c>
      <c r="G178" s="43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</row>
    <row r="179" spans="1:12" ht="52.5">
      <c r="A179" s="6" t="s">
        <v>239</v>
      </c>
      <c r="B179" s="5" t="s">
        <v>240</v>
      </c>
      <c r="C179" s="4" t="s">
        <v>18</v>
      </c>
      <c r="D179" s="5" t="s">
        <v>14</v>
      </c>
      <c r="E179" s="35">
        <f t="shared" si="43"/>
        <v>230</v>
      </c>
      <c r="F179" s="35">
        <v>0</v>
      </c>
      <c r="G179" s="43">
        <v>230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</row>
    <row r="180" spans="1:13" ht="15.75" customHeight="1">
      <c r="A180" s="93" t="s">
        <v>175</v>
      </c>
      <c r="B180" s="93"/>
      <c r="C180" s="93"/>
      <c r="D180" s="15" t="s">
        <v>12</v>
      </c>
      <c r="E180" s="48">
        <f t="shared" si="43"/>
        <v>179753.53</v>
      </c>
      <c r="F180" s="48">
        <f>F173+F176+F177+F178</f>
        <v>26920.2</v>
      </c>
      <c r="G180" s="49">
        <f>G173+G176+G177+G178+G179</f>
        <v>25263.23</v>
      </c>
      <c r="H180" s="48">
        <f>H173+H176+H177+H178</f>
        <v>24956.4</v>
      </c>
      <c r="I180" s="48">
        <f>I173+I176+I177+I178</f>
        <v>25000.1</v>
      </c>
      <c r="J180" s="48">
        <f>J173+J176+J177+J178</f>
        <v>25871.2</v>
      </c>
      <c r="K180" s="48">
        <f>K173+K176+K177+K178</f>
        <v>25871.2</v>
      </c>
      <c r="L180" s="48">
        <f>L173+L176+L177+L178</f>
        <v>25871.2</v>
      </c>
      <c r="M180" s="13"/>
    </row>
    <row r="181" spans="1:13" ht="39">
      <c r="A181" s="93"/>
      <c r="B181" s="93"/>
      <c r="C181" s="93"/>
      <c r="D181" s="15" t="s">
        <v>15</v>
      </c>
      <c r="E181" s="48">
        <f t="shared" si="43"/>
        <v>116358.03</v>
      </c>
      <c r="F181" s="48">
        <f aca="true" t="shared" si="44" ref="F181:L181">F174+F176</f>
        <v>15854.7</v>
      </c>
      <c r="G181" s="49">
        <f t="shared" si="44"/>
        <v>16433.23</v>
      </c>
      <c r="H181" s="48">
        <f t="shared" si="44"/>
        <v>16256.4</v>
      </c>
      <c r="I181" s="48">
        <f t="shared" si="44"/>
        <v>16300.1</v>
      </c>
      <c r="J181" s="48">
        <f t="shared" si="44"/>
        <v>17171.2</v>
      </c>
      <c r="K181" s="48">
        <f t="shared" si="44"/>
        <v>17171.2</v>
      </c>
      <c r="L181" s="48">
        <f t="shared" si="44"/>
        <v>17171.2</v>
      </c>
      <c r="M181" s="13"/>
    </row>
    <row r="182" spans="1:13" ht="26.25">
      <c r="A182" s="93"/>
      <c r="B182" s="93"/>
      <c r="C182" s="93"/>
      <c r="D182" s="15" t="s">
        <v>81</v>
      </c>
      <c r="E182" s="48">
        <f t="shared" si="43"/>
        <v>680</v>
      </c>
      <c r="F182" s="48">
        <f>F177+F178</f>
        <v>450</v>
      </c>
      <c r="G182" s="49">
        <f>G179</f>
        <v>230</v>
      </c>
      <c r="H182" s="48">
        <f>H177+H178</f>
        <v>0</v>
      </c>
      <c r="I182" s="48">
        <f>I177+I178</f>
        <v>0</v>
      </c>
      <c r="J182" s="48">
        <f>J177+J178</f>
        <v>0</v>
      </c>
      <c r="K182" s="48">
        <f>K177+K178</f>
        <v>0</v>
      </c>
      <c r="L182" s="48">
        <f>L177+L178</f>
        <v>0</v>
      </c>
      <c r="M182" s="13"/>
    </row>
    <row r="183" spans="1:13" ht="26.25">
      <c r="A183" s="93"/>
      <c r="B183" s="93"/>
      <c r="C183" s="93"/>
      <c r="D183" s="15" t="s">
        <v>172</v>
      </c>
      <c r="E183" s="48">
        <f t="shared" si="43"/>
        <v>62715.5</v>
      </c>
      <c r="F183" s="48">
        <f>F175</f>
        <v>10615.5</v>
      </c>
      <c r="G183" s="49">
        <f aca="true" t="shared" si="45" ref="G183:L183">G175</f>
        <v>8600</v>
      </c>
      <c r="H183" s="48">
        <f t="shared" si="45"/>
        <v>8700</v>
      </c>
      <c r="I183" s="48">
        <f t="shared" si="45"/>
        <v>8700</v>
      </c>
      <c r="J183" s="48">
        <f t="shared" si="45"/>
        <v>8700</v>
      </c>
      <c r="K183" s="48">
        <f t="shared" si="45"/>
        <v>8700</v>
      </c>
      <c r="L183" s="48">
        <f t="shared" si="45"/>
        <v>8700</v>
      </c>
      <c r="M183" s="13"/>
    </row>
    <row r="184" spans="1:13" ht="15.75" customHeight="1">
      <c r="A184" s="93" t="s">
        <v>176</v>
      </c>
      <c r="B184" s="93"/>
      <c r="C184" s="93"/>
      <c r="D184" s="15" t="s">
        <v>12</v>
      </c>
      <c r="E184" s="48">
        <f t="shared" si="43"/>
        <v>179753.53</v>
      </c>
      <c r="F184" s="48">
        <f>F180</f>
        <v>26920.2</v>
      </c>
      <c r="G184" s="49">
        <f aca="true" t="shared" si="46" ref="G184:L184">G180</f>
        <v>25263.23</v>
      </c>
      <c r="H184" s="48">
        <f t="shared" si="46"/>
        <v>24956.4</v>
      </c>
      <c r="I184" s="48">
        <f t="shared" si="46"/>
        <v>25000.1</v>
      </c>
      <c r="J184" s="48">
        <f t="shared" si="46"/>
        <v>25871.2</v>
      </c>
      <c r="K184" s="48">
        <f t="shared" si="46"/>
        <v>25871.2</v>
      </c>
      <c r="L184" s="48">
        <f t="shared" si="46"/>
        <v>25871.2</v>
      </c>
      <c r="M184" s="13"/>
    </row>
    <row r="185" spans="1:13" ht="26.25">
      <c r="A185" s="93"/>
      <c r="B185" s="93"/>
      <c r="C185" s="93"/>
      <c r="D185" s="15" t="s">
        <v>81</v>
      </c>
      <c r="E185" s="48">
        <f t="shared" si="43"/>
        <v>680</v>
      </c>
      <c r="F185" s="48">
        <f>F182</f>
        <v>450</v>
      </c>
      <c r="G185" s="49">
        <f aca="true" t="shared" si="47" ref="G185:L185">G182</f>
        <v>230</v>
      </c>
      <c r="H185" s="48">
        <f t="shared" si="47"/>
        <v>0</v>
      </c>
      <c r="I185" s="48">
        <f t="shared" si="47"/>
        <v>0</v>
      </c>
      <c r="J185" s="48">
        <f t="shared" si="47"/>
        <v>0</v>
      </c>
      <c r="K185" s="48">
        <f t="shared" si="47"/>
        <v>0</v>
      </c>
      <c r="L185" s="48">
        <f t="shared" si="47"/>
        <v>0</v>
      </c>
      <c r="M185" s="13"/>
    </row>
    <row r="186" spans="1:13" ht="39">
      <c r="A186" s="93"/>
      <c r="B186" s="93"/>
      <c r="C186" s="93"/>
      <c r="D186" s="15" t="s">
        <v>15</v>
      </c>
      <c r="E186" s="48">
        <f t="shared" si="43"/>
        <v>116358.03</v>
      </c>
      <c r="F186" s="48">
        <f>F181</f>
        <v>15854.7</v>
      </c>
      <c r="G186" s="49">
        <f aca="true" t="shared" si="48" ref="G186:L186">G181</f>
        <v>16433.23</v>
      </c>
      <c r="H186" s="48">
        <f t="shared" si="48"/>
        <v>16256.4</v>
      </c>
      <c r="I186" s="48">
        <f t="shared" si="48"/>
        <v>16300.1</v>
      </c>
      <c r="J186" s="48">
        <f t="shared" si="48"/>
        <v>17171.2</v>
      </c>
      <c r="K186" s="48">
        <f t="shared" si="48"/>
        <v>17171.2</v>
      </c>
      <c r="L186" s="48">
        <f t="shared" si="48"/>
        <v>17171.2</v>
      </c>
      <c r="M186" s="13"/>
    </row>
    <row r="187" spans="1:13" ht="26.25">
      <c r="A187" s="93"/>
      <c r="B187" s="93"/>
      <c r="C187" s="93"/>
      <c r="D187" s="15" t="s">
        <v>172</v>
      </c>
      <c r="E187" s="48">
        <f t="shared" si="43"/>
        <v>62715.5</v>
      </c>
      <c r="F187" s="48">
        <f>F183</f>
        <v>10615.5</v>
      </c>
      <c r="G187" s="49">
        <f aca="true" t="shared" si="49" ref="G187:L187">G183</f>
        <v>8600</v>
      </c>
      <c r="H187" s="48">
        <f t="shared" si="49"/>
        <v>8700</v>
      </c>
      <c r="I187" s="48">
        <f t="shared" si="49"/>
        <v>8700</v>
      </c>
      <c r="J187" s="48">
        <f t="shared" si="49"/>
        <v>8700</v>
      </c>
      <c r="K187" s="48">
        <f t="shared" si="49"/>
        <v>8700</v>
      </c>
      <c r="L187" s="48">
        <f t="shared" si="49"/>
        <v>8700</v>
      </c>
      <c r="M187" s="13"/>
    </row>
    <row r="188" spans="1:12" ht="14.25">
      <c r="A188" s="85" t="s">
        <v>181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</row>
    <row r="189" spans="1:12" ht="14.25">
      <c r="A189" s="85" t="s">
        <v>182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</row>
    <row r="190" spans="1:12" ht="14.25">
      <c r="A190" s="78" t="s">
        <v>183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</row>
    <row r="191" spans="1:12" ht="52.5">
      <c r="A191" s="6" t="s">
        <v>185</v>
      </c>
      <c r="B191" s="5" t="s">
        <v>184</v>
      </c>
      <c r="C191" s="4" t="s">
        <v>18</v>
      </c>
      <c r="D191" s="5" t="s">
        <v>15</v>
      </c>
      <c r="E191" s="35">
        <f>SUM(F191:L191)</f>
        <v>73281.4</v>
      </c>
      <c r="F191" s="35">
        <v>10325.5</v>
      </c>
      <c r="G191" s="43">
        <v>10436.5</v>
      </c>
      <c r="H191" s="35">
        <v>10561.3</v>
      </c>
      <c r="I191" s="35">
        <v>10569.1</v>
      </c>
      <c r="J191" s="35">
        <v>10463</v>
      </c>
      <c r="K191" s="35">
        <v>10463</v>
      </c>
      <c r="L191" s="35">
        <v>10463</v>
      </c>
    </row>
    <row r="192" spans="1:12" ht="15" customHeight="1">
      <c r="A192" s="66" t="s">
        <v>186</v>
      </c>
      <c r="B192" s="67"/>
      <c r="C192" s="68"/>
      <c r="D192" s="60" t="s">
        <v>15</v>
      </c>
      <c r="E192" s="97">
        <f aca="true" t="shared" si="50" ref="E192:L192">E191</f>
        <v>73281.4</v>
      </c>
      <c r="F192" s="97">
        <f t="shared" si="50"/>
        <v>10325.5</v>
      </c>
      <c r="G192" s="98">
        <f t="shared" si="50"/>
        <v>10436.5</v>
      </c>
      <c r="H192" s="97">
        <f t="shared" si="50"/>
        <v>10561.3</v>
      </c>
      <c r="I192" s="97">
        <f t="shared" si="50"/>
        <v>10569.1</v>
      </c>
      <c r="J192" s="97">
        <f t="shared" si="50"/>
        <v>10463</v>
      </c>
      <c r="K192" s="97">
        <f t="shared" si="50"/>
        <v>10463</v>
      </c>
      <c r="L192" s="97">
        <f t="shared" si="50"/>
        <v>10463</v>
      </c>
    </row>
    <row r="193" spans="1:12" ht="15" customHeight="1">
      <c r="A193" s="69"/>
      <c r="B193" s="70"/>
      <c r="C193" s="71"/>
      <c r="D193" s="60"/>
      <c r="E193" s="97"/>
      <c r="F193" s="97"/>
      <c r="G193" s="98"/>
      <c r="H193" s="97"/>
      <c r="I193" s="97"/>
      <c r="J193" s="97"/>
      <c r="K193" s="97"/>
      <c r="L193" s="97"/>
    </row>
    <row r="194" spans="1:12" ht="14.25">
      <c r="A194" s="69"/>
      <c r="B194" s="70"/>
      <c r="C194" s="71"/>
      <c r="D194" s="60"/>
      <c r="E194" s="97"/>
      <c r="F194" s="97"/>
      <c r="G194" s="98"/>
      <c r="H194" s="97"/>
      <c r="I194" s="97"/>
      <c r="J194" s="97"/>
      <c r="K194" s="97"/>
      <c r="L194" s="97"/>
    </row>
    <row r="195" spans="1:12" ht="14.25">
      <c r="A195" s="69"/>
      <c r="B195" s="70"/>
      <c r="C195" s="71"/>
      <c r="D195" s="60"/>
      <c r="E195" s="97"/>
      <c r="F195" s="97"/>
      <c r="G195" s="98"/>
      <c r="H195" s="97"/>
      <c r="I195" s="97"/>
      <c r="J195" s="97"/>
      <c r="K195" s="97"/>
      <c r="L195" s="97"/>
    </row>
    <row r="196" spans="1:12" ht="14.25">
      <c r="A196" s="57"/>
      <c r="B196" s="58"/>
      <c r="C196" s="59"/>
      <c r="D196" s="60"/>
      <c r="E196" s="97"/>
      <c r="F196" s="97"/>
      <c r="G196" s="98"/>
      <c r="H196" s="97"/>
      <c r="I196" s="97"/>
      <c r="J196" s="97"/>
      <c r="K196" s="97"/>
      <c r="L196" s="97"/>
    </row>
    <row r="197" spans="1:12" ht="14.25">
      <c r="A197" s="85" t="s">
        <v>187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</row>
    <row r="198" spans="1:12" ht="14.25">
      <c r="A198" s="85" t="s">
        <v>188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</row>
    <row r="199" spans="1:12" ht="14.25">
      <c r="A199" s="78" t="s">
        <v>189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</row>
    <row r="200" spans="1:12" ht="52.5">
      <c r="A200" s="18" t="s">
        <v>194</v>
      </c>
      <c r="B200" s="5" t="s">
        <v>190</v>
      </c>
      <c r="C200" s="4" t="s">
        <v>18</v>
      </c>
      <c r="D200" s="5" t="s">
        <v>15</v>
      </c>
      <c r="E200" s="35">
        <f>SUM(F200:L200)</f>
        <v>92</v>
      </c>
      <c r="F200" s="35">
        <v>36</v>
      </c>
      <c r="G200" s="43">
        <v>36</v>
      </c>
      <c r="H200" s="35">
        <v>0</v>
      </c>
      <c r="I200" s="35">
        <v>0</v>
      </c>
      <c r="J200" s="35">
        <v>0</v>
      </c>
      <c r="K200" s="35">
        <v>20</v>
      </c>
      <c r="L200" s="35">
        <v>0</v>
      </c>
    </row>
    <row r="201" spans="1:12" ht="52.5">
      <c r="A201" s="18" t="s">
        <v>195</v>
      </c>
      <c r="B201" s="5" t="s">
        <v>191</v>
      </c>
      <c r="C201" s="4" t="s">
        <v>18</v>
      </c>
      <c r="D201" s="5" t="s">
        <v>15</v>
      </c>
      <c r="E201" s="35">
        <f>SUM(F201:L201)</f>
        <v>95</v>
      </c>
      <c r="F201" s="35">
        <v>95</v>
      </c>
      <c r="G201" s="43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</row>
    <row r="202" spans="1:12" ht="52.5">
      <c r="A202" s="19" t="s">
        <v>196</v>
      </c>
      <c r="B202" s="8" t="s">
        <v>192</v>
      </c>
      <c r="C202" s="8" t="s">
        <v>18</v>
      </c>
      <c r="D202" s="8" t="s">
        <v>15</v>
      </c>
      <c r="E202" s="35">
        <f>SUM(F202:L202)</f>
        <v>230</v>
      </c>
      <c r="F202" s="52">
        <v>230</v>
      </c>
      <c r="G202" s="43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</row>
    <row r="203" spans="1:12" ht="39">
      <c r="A203" s="99" t="s">
        <v>193</v>
      </c>
      <c r="B203" s="100"/>
      <c r="C203" s="101"/>
      <c r="D203" s="15" t="s">
        <v>15</v>
      </c>
      <c r="E203" s="48">
        <f>SUM(F203:L203)</f>
        <v>417</v>
      </c>
      <c r="F203" s="48">
        <f>SUM(F200:F202)</f>
        <v>361</v>
      </c>
      <c r="G203" s="49">
        <f aca="true" t="shared" si="51" ref="G203:L203">SUM(G200:G202)</f>
        <v>36</v>
      </c>
      <c r="H203" s="48">
        <f t="shared" si="51"/>
        <v>0</v>
      </c>
      <c r="I203" s="48">
        <f t="shared" si="51"/>
        <v>0</v>
      </c>
      <c r="J203" s="48">
        <f t="shared" si="51"/>
        <v>0</v>
      </c>
      <c r="K203" s="48">
        <f t="shared" si="51"/>
        <v>20</v>
      </c>
      <c r="L203" s="48">
        <f t="shared" si="51"/>
        <v>0</v>
      </c>
    </row>
    <row r="204" spans="1:12" ht="22.5" customHeight="1">
      <c r="A204" s="66" t="s">
        <v>197</v>
      </c>
      <c r="B204" s="67"/>
      <c r="C204" s="68"/>
      <c r="D204" s="60" t="s">
        <v>15</v>
      </c>
      <c r="E204" s="63">
        <f>SUM(F204:L204)</f>
        <v>417</v>
      </c>
      <c r="F204" s="97">
        <f>F203</f>
        <v>361</v>
      </c>
      <c r="G204" s="98">
        <f aca="true" t="shared" si="52" ref="G204:L204">G203</f>
        <v>36</v>
      </c>
      <c r="H204" s="97">
        <f t="shared" si="52"/>
        <v>0</v>
      </c>
      <c r="I204" s="97">
        <f t="shared" si="52"/>
        <v>0</v>
      </c>
      <c r="J204" s="97">
        <f t="shared" si="52"/>
        <v>0</v>
      </c>
      <c r="K204" s="97">
        <f t="shared" si="52"/>
        <v>20</v>
      </c>
      <c r="L204" s="97">
        <f t="shared" si="52"/>
        <v>0</v>
      </c>
    </row>
    <row r="205" spans="1:12" ht="14.25">
      <c r="A205" s="57"/>
      <c r="B205" s="58"/>
      <c r="C205" s="59"/>
      <c r="D205" s="60"/>
      <c r="E205" s="65"/>
      <c r="F205" s="97"/>
      <c r="G205" s="98"/>
      <c r="H205" s="97"/>
      <c r="I205" s="97"/>
      <c r="J205" s="97"/>
      <c r="K205" s="97"/>
      <c r="L205" s="97"/>
    </row>
    <row r="206" spans="1:12" ht="14.25">
      <c r="A206" s="81" t="s">
        <v>198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1:12" ht="14.25">
      <c r="A207" s="81" t="s">
        <v>199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1:12" ht="14.25">
      <c r="A208" s="102" t="s">
        <v>200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1:12" ht="52.5">
      <c r="A209" s="21" t="s">
        <v>201</v>
      </c>
      <c r="B209" s="8" t="s">
        <v>202</v>
      </c>
      <c r="C209" s="8" t="s">
        <v>18</v>
      </c>
      <c r="D209" s="8" t="s">
        <v>15</v>
      </c>
      <c r="E209" s="38">
        <f aca="true" t="shared" si="53" ref="E209:E216">SUM(F209:L209)</f>
        <v>172052.66999</v>
      </c>
      <c r="F209" s="38">
        <v>8662.8</v>
      </c>
      <c r="G209" s="44">
        <v>32526.86999</v>
      </c>
      <c r="H209" s="38">
        <v>26180.1</v>
      </c>
      <c r="I209" s="38">
        <v>26178.9</v>
      </c>
      <c r="J209" s="38">
        <v>26168</v>
      </c>
      <c r="K209" s="38">
        <v>26168</v>
      </c>
      <c r="L209" s="38">
        <v>26168</v>
      </c>
    </row>
    <row r="210" spans="1:12" ht="39">
      <c r="A210" s="99" t="s">
        <v>203</v>
      </c>
      <c r="B210" s="100"/>
      <c r="C210" s="101"/>
      <c r="D210" s="15" t="s">
        <v>15</v>
      </c>
      <c r="E210" s="48">
        <f t="shared" si="53"/>
        <v>172052.66999</v>
      </c>
      <c r="F210" s="48">
        <f>F209</f>
        <v>8662.8</v>
      </c>
      <c r="G210" s="49">
        <f aca="true" t="shared" si="54" ref="G210:L210">G209</f>
        <v>32526.86999</v>
      </c>
      <c r="H210" s="48">
        <f t="shared" si="54"/>
        <v>26180.1</v>
      </c>
      <c r="I210" s="48">
        <f t="shared" si="54"/>
        <v>26178.9</v>
      </c>
      <c r="J210" s="48">
        <f t="shared" si="54"/>
        <v>26168</v>
      </c>
      <c r="K210" s="48">
        <f t="shared" si="54"/>
        <v>26168</v>
      </c>
      <c r="L210" s="48">
        <f t="shared" si="54"/>
        <v>26168</v>
      </c>
    </row>
    <row r="211" spans="1:12" ht="38.25" customHeight="1">
      <c r="A211" s="99" t="s">
        <v>204</v>
      </c>
      <c r="B211" s="100"/>
      <c r="C211" s="101"/>
      <c r="D211" s="15" t="s">
        <v>15</v>
      </c>
      <c r="E211" s="48">
        <f t="shared" si="53"/>
        <v>172052.66999</v>
      </c>
      <c r="F211" s="48">
        <f>F210</f>
        <v>8662.8</v>
      </c>
      <c r="G211" s="49">
        <f aca="true" t="shared" si="55" ref="G211:L211">G210</f>
        <v>32526.86999</v>
      </c>
      <c r="H211" s="48">
        <f t="shared" si="55"/>
        <v>26180.1</v>
      </c>
      <c r="I211" s="48">
        <f t="shared" si="55"/>
        <v>26178.9</v>
      </c>
      <c r="J211" s="48">
        <f t="shared" si="55"/>
        <v>26168</v>
      </c>
      <c r="K211" s="48">
        <f t="shared" si="55"/>
        <v>26168</v>
      </c>
      <c r="L211" s="48">
        <f t="shared" si="55"/>
        <v>26168</v>
      </c>
    </row>
    <row r="212" spans="1:12" ht="15" customHeight="1">
      <c r="A212" s="66" t="s">
        <v>205</v>
      </c>
      <c r="B212" s="67"/>
      <c r="C212" s="68"/>
      <c r="D212" s="17" t="s">
        <v>12</v>
      </c>
      <c r="E212" s="48">
        <f t="shared" si="53"/>
        <v>1319254.06099</v>
      </c>
      <c r="F212" s="50">
        <f aca="true" t="shared" si="56" ref="F212:L212">F99+F167+F184+F192+F204+F211</f>
        <v>180272.9</v>
      </c>
      <c r="G212" s="51">
        <f t="shared" si="56"/>
        <v>212291.26099000004</v>
      </c>
      <c r="H212" s="50">
        <f t="shared" si="56"/>
        <v>187199.2</v>
      </c>
      <c r="I212" s="50">
        <f t="shared" si="56"/>
        <v>203245.9</v>
      </c>
      <c r="J212" s="50">
        <f t="shared" si="56"/>
        <v>178652.2</v>
      </c>
      <c r="K212" s="50">
        <f t="shared" si="56"/>
        <v>178746.7</v>
      </c>
      <c r="L212" s="50">
        <f t="shared" si="56"/>
        <v>178845.9</v>
      </c>
    </row>
    <row r="213" spans="1:12" ht="26.25">
      <c r="A213" s="69"/>
      <c r="B213" s="70"/>
      <c r="C213" s="71"/>
      <c r="D213" s="15" t="s">
        <v>14</v>
      </c>
      <c r="E213" s="48">
        <f t="shared" si="53"/>
        <v>18906.5</v>
      </c>
      <c r="F213" s="48">
        <f aca="true" t="shared" si="57" ref="F213:L213">F101+F169+F185</f>
        <v>4171.9</v>
      </c>
      <c r="G213" s="49">
        <f>G101+G169+G185</f>
        <v>10122.3</v>
      </c>
      <c r="H213" s="48">
        <f t="shared" si="57"/>
        <v>2445.3</v>
      </c>
      <c r="I213" s="48">
        <f t="shared" si="57"/>
        <v>2167</v>
      </c>
      <c r="J213" s="48">
        <f t="shared" si="57"/>
        <v>0</v>
      </c>
      <c r="K213" s="48">
        <f t="shared" si="57"/>
        <v>0</v>
      </c>
      <c r="L213" s="48">
        <f t="shared" si="57"/>
        <v>0</v>
      </c>
    </row>
    <row r="214" spans="1:12" ht="38.25" customHeight="1">
      <c r="A214" s="69"/>
      <c r="B214" s="70"/>
      <c r="C214" s="71"/>
      <c r="D214" s="15" t="s">
        <v>15</v>
      </c>
      <c r="E214" s="48">
        <f t="shared" si="53"/>
        <v>1237608.2609899999</v>
      </c>
      <c r="F214" s="48">
        <f aca="true" t="shared" si="58" ref="F214:L214">F105+F168+F186+F192+F204+F211</f>
        <v>165485.5</v>
      </c>
      <c r="G214" s="49">
        <f>G105+G168+G186+G192+G204+G211</f>
        <v>193561.56099000003</v>
      </c>
      <c r="H214" s="48">
        <f t="shared" si="58"/>
        <v>176045.7</v>
      </c>
      <c r="I214" s="48">
        <f t="shared" si="58"/>
        <v>192370.7</v>
      </c>
      <c r="J214" s="48">
        <f t="shared" si="58"/>
        <v>169952.2</v>
      </c>
      <c r="K214" s="48">
        <f t="shared" si="58"/>
        <v>170046.7</v>
      </c>
      <c r="L214" s="48">
        <f t="shared" si="58"/>
        <v>170145.9</v>
      </c>
    </row>
    <row r="215" spans="1:12" ht="26.25">
      <c r="A215" s="69"/>
      <c r="B215" s="70"/>
      <c r="C215" s="71"/>
      <c r="D215" s="15" t="s">
        <v>172</v>
      </c>
      <c r="E215" s="48">
        <f t="shared" si="53"/>
        <v>62715.5</v>
      </c>
      <c r="F215" s="48">
        <f aca="true" t="shared" si="59" ref="F215:L215">F187</f>
        <v>10615.5</v>
      </c>
      <c r="G215" s="49">
        <f t="shared" si="59"/>
        <v>8600</v>
      </c>
      <c r="H215" s="48">
        <f t="shared" si="59"/>
        <v>8700</v>
      </c>
      <c r="I215" s="48">
        <f t="shared" si="59"/>
        <v>8700</v>
      </c>
      <c r="J215" s="48">
        <f t="shared" si="59"/>
        <v>8700</v>
      </c>
      <c r="K215" s="48">
        <f t="shared" si="59"/>
        <v>8700</v>
      </c>
      <c r="L215" s="48">
        <f t="shared" si="59"/>
        <v>8700</v>
      </c>
    </row>
    <row r="216" spans="1:12" ht="26.25">
      <c r="A216" s="57"/>
      <c r="B216" s="58"/>
      <c r="C216" s="59"/>
      <c r="D216" s="15" t="s">
        <v>206</v>
      </c>
      <c r="E216" s="48">
        <f t="shared" si="53"/>
        <v>23.799999999999997</v>
      </c>
      <c r="F216" s="48">
        <f aca="true" t="shared" si="60" ref="F216:L216">F106</f>
        <v>0</v>
      </c>
      <c r="G216" s="49">
        <f t="shared" si="60"/>
        <v>7.4</v>
      </c>
      <c r="H216" s="48">
        <f t="shared" si="60"/>
        <v>8.2</v>
      </c>
      <c r="I216" s="48">
        <f t="shared" si="60"/>
        <v>8.2</v>
      </c>
      <c r="J216" s="48">
        <f t="shared" si="60"/>
        <v>0</v>
      </c>
      <c r="K216" s="48">
        <f t="shared" si="60"/>
        <v>0</v>
      </c>
      <c r="L216" s="48">
        <f t="shared" si="60"/>
        <v>0</v>
      </c>
    </row>
    <row r="217" spans="5:12" ht="14.25">
      <c r="E217" s="13"/>
      <c r="F217" s="13"/>
      <c r="G217" s="46"/>
      <c r="H217" s="13"/>
      <c r="I217" s="13"/>
      <c r="J217" s="13"/>
      <c r="K217" s="13"/>
      <c r="L217" s="13"/>
    </row>
    <row r="218" spans="5:12" ht="14.25">
      <c r="E218" s="56"/>
      <c r="F218" s="13"/>
      <c r="G218" s="46"/>
      <c r="H218" s="13"/>
      <c r="I218" s="13"/>
      <c r="J218" s="13"/>
      <c r="K218" s="13"/>
      <c r="L218" s="13"/>
    </row>
    <row r="219" spans="5:12" ht="14.25">
      <c r="E219" s="13"/>
      <c r="F219" s="13"/>
      <c r="G219" s="46"/>
      <c r="H219" s="13"/>
      <c r="I219" s="13"/>
      <c r="J219" s="13"/>
      <c r="K219" s="13"/>
      <c r="L219" s="13"/>
    </row>
    <row r="220" spans="5:12" ht="14.25">
      <c r="E220" s="13"/>
      <c r="F220" s="13"/>
      <c r="G220" s="46"/>
      <c r="H220" s="13"/>
      <c r="I220" s="13"/>
      <c r="J220" s="13"/>
      <c r="K220" s="13"/>
      <c r="L220" s="13"/>
    </row>
    <row r="221" spans="5:12" ht="14.25">
      <c r="E221" s="13"/>
      <c r="F221" s="13"/>
      <c r="G221" s="46"/>
      <c r="H221" s="13"/>
      <c r="I221" s="13"/>
      <c r="J221" s="13"/>
      <c r="K221" s="13"/>
      <c r="L221" s="13"/>
    </row>
    <row r="222" spans="5:12" ht="14.25">
      <c r="E222" s="13"/>
      <c r="F222" s="13"/>
      <c r="G222" s="46"/>
      <c r="H222" s="13"/>
      <c r="I222" s="13"/>
      <c r="J222" s="13"/>
      <c r="K222" s="13"/>
      <c r="L222" s="13"/>
    </row>
    <row r="223" spans="5:12" ht="14.25">
      <c r="E223" s="13"/>
      <c r="F223" s="13"/>
      <c r="G223" s="46"/>
      <c r="H223" s="13"/>
      <c r="I223" s="13"/>
      <c r="J223" s="13"/>
      <c r="K223" s="13"/>
      <c r="L223" s="13"/>
    </row>
    <row r="224" spans="5:12" ht="14.25">
      <c r="E224" s="13"/>
      <c r="F224" s="13"/>
      <c r="G224" s="46"/>
      <c r="H224" s="13"/>
      <c r="I224" s="13"/>
      <c r="J224" s="13"/>
      <c r="K224" s="13"/>
      <c r="L224" s="13"/>
    </row>
    <row r="225" spans="5:12" ht="14.25">
      <c r="E225" s="13"/>
      <c r="F225" s="13"/>
      <c r="G225" s="46"/>
      <c r="H225" s="13"/>
      <c r="I225" s="13"/>
      <c r="J225" s="13"/>
      <c r="K225" s="13"/>
      <c r="L225" s="13"/>
    </row>
    <row r="226" spans="5:12" ht="14.25">
      <c r="E226" s="13"/>
      <c r="F226" s="13"/>
      <c r="G226" s="46"/>
      <c r="H226" s="13"/>
      <c r="I226" s="13"/>
      <c r="J226" s="13"/>
      <c r="K226" s="13"/>
      <c r="L226" s="13"/>
    </row>
    <row r="227" spans="5:12" ht="14.25">
      <c r="E227" s="13"/>
      <c r="F227" s="13"/>
      <c r="G227" s="46"/>
      <c r="H227" s="13"/>
      <c r="I227" s="13"/>
      <c r="J227" s="13"/>
      <c r="K227" s="13"/>
      <c r="L227" s="13"/>
    </row>
    <row r="228" spans="5:12" ht="14.25">
      <c r="E228" s="13"/>
      <c r="F228" s="13"/>
      <c r="G228" s="46"/>
      <c r="H228" s="13"/>
      <c r="I228" s="13"/>
      <c r="J228" s="13"/>
      <c r="K228" s="13"/>
      <c r="L228" s="13"/>
    </row>
    <row r="229" spans="5:12" ht="14.25">
      <c r="E229" s="13"/>
      <c r="F229" s="13"/>
      <c r="G229" s="46"/>
      <c r="H229" s="13"/>
      <c r="I229" s="13"/>
      <c r="J229" s="13"/>
      <c r="K229" s="13"/>
      <c r="L229" s="13"/>
    </row>
    <row r="230" spans="5:12" ht="14.25">
      <c r="E230" s="13"/>
      <c r="F230" s="13"/>
      <c r="G230" s="46"/>
      <c r="H230" s="13"/>
      <c r="I230" s="13"/>
      <c r="J230" s="13"/>
      <c r="K230" s="13"/>
      <c r="L230" s="13"/>
    </row>
    <row r="231" spans="5:12" ht="14.25">
      <c r="E231" s="13"/>
      <c r="F231" s="13"/>
      <c r="G231" s="46"/>
      <c r="H231" s="13"/>
      <c r="I231" s="13"/>
      <c r="J231" s="13"/>
      <c r="K231" s="13"/>
      <c r="L231" s="13"/>
    </row>
    <row r="232" spans="5:12" ht="14.25">
      <c r="E232" s="13"/>
      <c r="F232" s="13"/>
      <c r="G232" s="46"/>
      <c r="H232" s="13"/>
      <c r="I232" s="13"/>
      <c r="J232" s="13"/>
      <c r="K232" s="13"/>
      <c r="L232" s="13"/>
    </row>
    <row r="233" spans="5:12" ht="14.25">
      <c r="E233" s="13"/>
      <c r="F233" s="13"/>
      <c r="G233" s="46"/>
      <c r="H233" s="13"/>
      <c r="I233" s="13"/>
      <c r="J233" s="13"/>
      <c r="K233" s="13"/>
      <c r="L233" s="13"/>
    </row>
    <row r="234" spans="5:12" ht="14.25">
      <c r="E234" s="13"/>
      <c r="F234" s="13"/>
      <c r="G234" s="46"/>
      <c r="H234" s="13"/>
      <c r="I234" s="13"/>
      <c r="J234" s="13"/>
      <c r="K234" s="13"/>
      <c r="L234" s="13"/>
    </row>
    <row r="235" spans="5:12" ht="14.25">
      <c r="E235" s="13"/>
      <c r="F235" s="13"/>
      <c r="G235" s="46"/>
      <c r="H235" s="13"/>
      <c r="I235" s="13"/>
      <c r="J235" s="13"/>
      <c r="K235" s="13"/>
      <c r="L235" s="13"/>
    </row>
    <row r="236" spans="5:12" ht="14.25">
      <c r="E236" s="13"/>
      <c r="F236" s="13"/>
      <c r="G236" s="46"/>
      <c r="H236" s="13"/>
      <c r="I236" s="13"/>
      <c r="J236" s="13"/>
      <c r="K236" s="13"/>
      <c r="L236" s="13"/>
    </row>
    <row r="237" spans="5:12" ht="14.25">
      <c r="E237" s="13"/>
      <c r="F237" s="13"/>
      <c r="G237" s="46"/>
      <c r="H237" s="13"/>
      <c r="I237" s="13"/>
      <c r="J237" s="13"/>
      <c r="K237" s="13"/>
      <c r="L237" s="13"/>
    </row>
    <row r="238" spans="5:12" ht="14.25">
      <c r="E238" s="13"/>
      <c r="F238" s="13"/>
      <c r="G238" s="46"/>
      <c r="H238" s="13"/>
      <c r="I238" s="13"/>
      <c r="J238" s="13"/>
      <c r="K238" s="13"/>
      <c r="L238" s="13"/>
    </row>
    <row r="239" spans="5:12" ht="14.25">
      <c r="E239" s="13"/>
      <c r="F239" s="13"/>
      <c r="G239" s="46"/>
      <c r="H239" s="13"/>
      <c r="I239" s="13"/>
      <c r="J239" s="13"/>
      <c r="K239" s="13"/>
      <c r="L239" s="13"/>
    </row>
    <row r="240" spans="5:12" ht="14.25">
      <c r="E240" s="13"/>
      <c r="F240" s="13"/>
      <c r="G240" s="46"/>
      <c r="H240" s="13"/>
      <c r="I240" s="13"/>
      <c r="J240" s="13"/>
      <c r="K240" s="13"/>
      <c r="L240" s="13"/>
    </row>
    <row r="241" spans="5:12" ht="14.25">
      <c r="E241" s="13"/>
      <c r="F241" s="13"/>
      <c r="G241" s="46"/>
      <c r="H241" s="13"/>
      <c r="I241" s="13"/>
      <c r="J241" s="13"/>
      <c r="K241" s="13"/>
      <c r="L241" s="13"/>
    </row>
    <row r="242" spans="5:12" ht="14.25">
      <c r="E242" s="13"/>
      <c r="F242" s="13"/>
      <c r="G242" s="46"/>
      <c r="H242" s="13"/>
      <c r="I242" s="13"/>
      <c r="J242" s="13"/>
      <c r="K242" s="13"/>
      <c r="L242" s="13"/>
    </row>
    <row r="243" spans="5:12" ht="14.25">
      <c r="E243" s="13"/>
      <c r="F243" s="13"/>
      <c r="G243" s="46"/>
      <c r="H243" s="13"/>
      <c r="I243" s="13"/>
      <c r="J243" s="13"/>
      <c r="K243" s="13"/>
      <c r="L243" s="13"/>
    </row>
    <row r="244" spans="5:12" ht="14.25">
      <c r="E244" s="13"/>
      <c r="F244" s="13"/>
      <c r="G244" s="46"/>
      <c r="H244" s="13"/>
      <c r="I244" s="13"/>
      <c r="J244" s="13"/>
      <c r="K244" s="13"/>
      <c r="L244" s="13"/>
    </row>
    <row r="245" spans="5:12" ht="14.25">
      <c r="E245" s="13"/>
      <c r="F245" s="13"/>
      <c r="G245" s="46"/>
      <c r="H245" s="13"/>
      <c r="I245" s="13"/>
      <c r="J245" s="13"/>
      <c r="K245" s="13"/>
      <c r="L245" s="13"/>
    </row>
    <row r="246" spans="5:12" ht="14.25">
      <c r="E246" s="13"/>
      <c r="F246" s="13"/>
      <c r="G246" s="46"/>
      <c r="H246" s="13"/>
      <c r="I246" s="13"/>
      <c r="J246" s="13"/>
      <c r="K246" s="13"/>
      <c r="L246" s="13"/>
    </row>
    <row r="247" spans="5:12" ht="14.25">
      <c r="E247" s="13"/>
      <c r="F247" s="13"/>
      <c r="G247" s="46"/>
      <c r="H247" s="13"/>
      <c r="I247" s="13"/>
      <c r="J247" s="13"/>
      <c r="K247" s="13"/>
      <c r="L247" s="13"/>
    </row>
    <row r="248" spans="5:12" ht="14.25">
      <c r="E248" s="13"/>
      <c r="F248" s="13"/>
      <c r="G248" s="46"/>
      <c r="H248" s="13"/>
      <c r="I248" s="13"/>
      <c r="J248" s="13"/>
      <c r="K248" s="13"/>
      <c r="L248" s="13"/>
    </row>
    <row r="249" spans="5:12" ht="14.25">
      <c r="E249" s="13"/>
      <c r="F249" s="13"/>
      <c r="G249" s="46"/>
      <c r="H249" s="13"/>
      <c r="I249" s="13"/>
      <c r="J249" s="13"/>
      <c r="K249" s="13"/>
      <c r="L249" s="13"/>
    </row>
    <row r="250" spans="5:12" ht="14.25">
      <c r="E250" s="13"/>
      <c r="F250" s="13"/>
      <c r="G250" s="46"/>
      <c r="H250" s="13"/>
      <c r="I250" s="13"/>
      <c r="J250" s="13"/>
      <c r="K250" s="13"/>
      <c r="L250" s="13"/>
    </row>
    <row r="251" spans="5:12" ht="14.25">
      <c r="E251" s="13"/>
      <c r="F251" s="13"/>
      <c r="G251" s="46"/>
      <c r="H251" s="13"/>
      <c r="I251" s="13"/>
      <c r="J251" s="13"/>
      <c r="K251" s="13"/>
      <c r="L251" s="13"/>
    </row>
    <row r="252" spans="5:12" ht="14.25">
      <c r="E252" s="13"/>
      <c r="F252" s="13"/>
      <c r="G252" s="46"/>
      <c r="H252" s="13"/>
      <c r="I252" s="13"/>
      <c r="J252" s="13"/>
      <c r="K252" s="13"/>
      <c r="L252" s="13"/>
    </row>
    <row r="253" spans="5:12" ht="14.25">
      <c r="E253" s="13"/>
      <c r="F253" s="13"/>
      <c r="G253" s="46"/>
      <c r="H253" s="13"/>
      <c r="I253" s="13"/>
      <c r="J253" s="13"/>
      <c r="K253" s="13"/>
      <c r="L253" s="13"/>
    </row>
    <row r="254" spans="5:12" ht="14.25">
      <c r="E254" s="13"/>
      <c r="F254" s="13"/>
      <c r="G254" s="46"/>
      <c r="H254" s="13"/>
      <c r="I254" s="13"/>
      <c r="J254" s="13"/>
      <c r="K254" s="13"/>
      <c r="L254" s="13"/>
    </row>
    <row r="255" spans="5:12" ht="14.25">
      <c r="E255" s="13"/>
      <c r="F255" s="13"/>
      <c r="G255" s="46"/>
      <c r="H255" s="13"/>
      <c r="I255" s="13"/>
      <c r="J255" s="13"/>
      <c r="K255" s="13"/>
      <c r="L255" s="13"/>
    </row>
    <row r="256" spans="5:12" ht="14.25">
      <c r="E256" s="13"/>
      <c r="F256" s="13"/>
      <c r="G256" s="46"/>
      <c r="H256" s="13"/>
      <c r="I256" s="13"/>
      <c r="J256" s="13"/>
      <c r="K256" s="13"/>
      <c r="L256" s="13"/>
    </row>
    <row r="257" spans="5:12" ht="14.25">
      <c r="E257" s="13"/>
      <c r="F257" s="13"/>
      <c r="G257" s="46"/>
      <c r="H257" s="13"/>
      <c r="I257" s="13"/>
      <c r="J257" s="13"/>
      <c r="K257" s="13"/>
      <c r="L257" s="13"/>
    </row>
    <row r="258" spans="5:12" ht="14.25">
      <c r="E258" s="13"/>
      <c r="F258" s="13"/>
      <c r="G258" s="46"/>
      <c r="H258" s="13"/>
      <c r="I258" s="13"/>
      <c r="J258" s="13"/>
      <c r="K258" s="13"/>
      <c r="L258" s="13"/>
    </row>
    <row r="259" spans="5:12" ht="14.25">
      <c r="E259" s="13"/>
      <c r="F259" s="13"/>
      <c r="G259" s="46"/>
      <c r="H259" s="13"/>
      <c r="I259" s="13"/>
      <c r="J259" s="13"/>
      <c r="K259" s="13"/>
      <c r="L259" s="13"/>
    </row>
    <row r="260" spans="5:12" ht="14.25">
      <c r="E260" s="13"/>
      <c r="F260" s="13"/>
      <c r="G260" s="46"/>
      <c r="H260" s="13"/>
      <c r="I260" s="13"/>
      <c r="J260" s="13"/>
      <c r="K260" s="13"/>
      <c r="L260" s="13"/>
    </row>
    <row r="261" spans="5:12" ht="14.25">
      <c r="E261" s="13"/>
      <c r="F261" s="13"/>
      <c r="G261" s="46"/>
      <c r="H261" s="13"/>
      <c r="I261" s="13"/>
      <c r="J261" s="13"/>
      <c r="K261" s="13"/>
      <c r="L261" s="13"/>
    </row>
    <row r="262" spans="5:12" ht="14.25">
      <c r="E262" s="13"/>
      <c r="F262" s="13"/>
      <c r="G262" s="46"/>
      <c r="H262" s="13"/>
      <c r="I262" s="13"/>
      <c r="J262" s="13"/>
      <c r="K262" s="13"/>
      <c r="L262" s="13"/>
    </row>
    <row r="263" spans="5:12" ht="14.25">
      <c r="E263" s="13"/>
      <c r="F263" s="13"/>
      <c r="G263" s="46"/>
      <c r="H263" s="13"/>
      <c r="I263" s="13"/>
      <c r="J263" s="13"/>
      <c r="K263" s="13"/>
      <c r="L263" s="13"/>
    </row>
    <row r="264" spans="5:12" ht="14.25">
      <c r="E264" s="13"/>
      <c r="F264" s="13"/>
      <c r="G264" s="46"/>
      <c r="H264" s="13"/>
      <c r="I264" s="13"/>
      <c r="J264" s="13"/>
      <c r="K264" s="13"/>
      <c r="L264" s="13"/>
    </row>
    <row r="265" spans="5:12" ht="14.25">
      <c r="E265" s="13"/>
      <c r="F265" s="13"/>
      <c r="G265" s="46"/>
      <c r="H265" s="13"/>
      <c r="I265" s="13"/>
      <c r="J265" s="13"/>
      <c r="K265" s="13"/>
      <c r="L265" s="13"/>
    </row>
    <row r="266" spans="5:12" ht="14.25">
      <c r="E266" s="13"/>
      <c r="F266" s="13"/>
      <c r="G266" s="46"/>
      <c r="H266" s="13"/>
      <c r="I266" s="13"/>
      <c r="J266" s="13"/>
      <c r="K266" s="13"/>
      <c r="L266" s="13"/>
    </row>
    <row r="267" spans="5:12" ht="14.25">
      <c r="E267" s="13"/>
      <c r="F267" s="13"/>
      <c r="G267" s="46"/>
      <c r="H267" s="13"/>
      <c r="I267" s="13"/>
      <c r="J267" s="13"/>
      <c r="K267" s="13"/>
      <c r="L267" s="13"/>
    </row>
    <row r="268" spans="5:12" ht="14.25">
      <c r="E268" s="13"/>
      <c r="F268" s="13"/>
      <c r="G268" s="46"/>
      <c r="H268" s="13"/>
      <c r="I268" s="13"/>
      <c r="J268" s="13"/>
      <c r="K268" s="13"/>
      <c r="L268" s="13"/>
    </row>
    <row r="269" spans="5:12" ht="14.25">
      <c r="E269" s="13"/>
      <c r="F269" s="13"/>
      <c r="G269" s="46"/>
      <c r="H269" s="13"/>
      <c r="I269" s="13"/>
      <c r="J269" s="13"/>
      <c r="K269" s="13"/>
      <c r="L269" s="13"/>
    </row>
    <row r="270" spans="5:12" ht="14.25">
      <c r="E270" s="13"/>
      <c r="F270" s="13"/>
      <c r="G270" s="46"/>
      <c r="H270" s="13"/>
      <c r="I270" s="13"/>
      <c r="J270" s="13"/>
      <c r="K270" s="13"/>
      <c r="L270" s="13"/>
    </row>
    <row r="271" spans="5:12" ht="14.25">
      <c r="E271" s="13"/>
      <c r="F271" s="13"/>
      <c r="G271" s="46"/>
      <c r="H271" s="13"/>
      <c r="I271" s="13"/>
      <c r="J271" s="13"/>
      <c r="K271" s="13"/>
      <c r="L271" s="13"/>
    </row>
    <row r="272" spans="5:12" ht="14.25">
      <c r="E272" s="13"/>
      <c r="F272" s="13"/>
      <c r="G272" s="46"/>
      <c r="H272" s="13"/>
      <c r="I272" s="13"/>
      <c r="J272" s="13"/>
      <c r="K272" s="13"/>
      <c r="L272" s="13"/>
    </row>
    <row r="273" spans="5:12" ht="14.25">
      <c r="E273" s="13"/>
      <c r="F273" s="13"/>
      <c r="G273" s="46"/>
      <c r="H273" s="13"/>
      <c r="I273" s="13"/>
      <c r="J273" s="13"/>
      <c r="K273" s="13"/>
      <c r="L273" s="13"/>
    </row>
    <row r="274" spans="5:12" ht="14.25">
      <c r="E274" s="13"/>
      <c r="F274" s="13"/>
      <c r="G274" s="46"/>
      <c r="H274" s="13"/>
      <c r="I274" s="13"/>
      <c r="J274" s="13"/>
      <c r="K274" s="13"/>
      <c r="L274" s="13"/>
    </row>
    <row r="275" spans="5:12" ht="14.25">
      <c r="E275" s="13"/>
      <c r="F275" s="13"/>
      <c r="G275" s="46"/>
      <c r="H275" s="13"/>
      <c r="I275" s="13"/>
      <c r="J275" s="13"/>
      <c r="K275" s="13"/>
      <c r="L275" s="13"/>
    </row>
    <row r="276" spans="5:12" ht="14.25">
      <c r="E276" s="13"/>
      <c r="F276" s="13"/>
      <c r="G276" s="46"/>
      <c r="H276" s="13"/>
      <c r="I276" s="13"/>
      <c r="J276" s="13"/>
      <c r="K276" s="13"/>
      <c r="L276" s="13"/>
    </row>
    <row r="277" spans="5:12" ht="14.25">
      <c r="E277" s="13"/>
      <c r="F277" s="13"/>
      <c r="G277" s="46"/>
      <c r="H277" s="13"/>
      <c r="I277" s="13"/>
      <c r="J277" s="13"/>
      <c r="K277" s="13"/>
      <c r="L277" s="13"/>
    </row>
    <row r="278" spans="5:12" ht="14.25">
      <c r="E278" s="13"/>
      <c r="F278" s="13"/>
      <c r="G278" s="46"/>
      <c r="H278" s="13"/>
      <c r="I278" s="13"/>
      <c r="J278" s="13"/>
      <c r="K278" s="13"/>
      <c r="L278" s="13"/>
    </row>
    <row r="279" spans="5:12" ht="14.25">
      <c r="E279" s="13"/>
      <c r="F279" s="13"/>
      <c r="G279" s="46"/>
      <c r="H279" s="13"/>
      <c r="I279" s="13"/>
      <c r="J279" s="13"/>
      <c r="K279" s="13"/>
      <c r="L279" s="13"/>
    </row>
    <row r="280" spans="5:12" ht="14.25">
      <c r="E280" s="13"/>
      <c r="F280" s="13"/>
      <c r="G280" s="46"/>
      <c r="H280" s="13"/>
      <c r="I280" s="13"/>
      <c r="J280" s="13"/>
      <c r="K280" s="13"/>
      <c r="L280" s="13"/>
    </row>
    <row r="281" spans="5:12" ht="14.25">
      <c r="E281" s="13"/>
      <c r="F281" s="13"/>
      <c r="G281" s="46"/>
      <c r="H281" s="13"/>
      <c r="I281" s="13"/>
      <c r="J281" s="13"/>
      <c r="K281" s="13"/>
      <c r="L281" s="13"/>
    </row>
    <row r="282" spans="5:12" ht="14.25">
      <c r="E282" s="13"/>
      <c r="F282" s="13"/>
      <c r="G282" s="46"/>
      <c r="H282" s="13"/>
      <c r="I282" s="13"/>
      <c r="J282" s="13"/>
      <c r="K282" s="13"/>
      <c r="L282" s="13"/>
    </row>
    <row r="283" spans="5:12" ht="14.25">
      <c r="E283" s="13"/>
      <c r="F283" s="13"/>
      <c r="G283" s="46"/>
      <c r="H283" s="13"/>
      <c r="I283" s="13"/>
      <c r="J283" s="13"/>
      <c r="K283" s="13"/>
      <c r="L283" s="13"/>
    </row>
    <row r="284" spans="5:12" ht="14.25">
      <c r="E284" s="13"/>
      <c r="F284" s="13"/>
      <c r="G284" s="46"/>
      <c r="H284" s="13"/>
      <c r="I284" s="13"/>
      <c r="J284" s="13"/>
      <c r="K284" s="13"/>
      <c r="L284" s="13"/>
    </row>
    <row r="285" spans="5:12" ht="14.25">
      <c r="E285" s="13"/>
      <c r="F285" s="13"/>
      <c r="G285" s="46"/>
      <c r="H285" s="13"/>
      <c r="I285" s="13"/>
      <c r="J285" s="13"/>
      <c r="K285" s="13"/>
      <c r="L285" s="13"/>
    </row>
    <row r="286" spans="5:12" ht="14.25">
      <c r="E286" s="13"/>
      <c r="F286" s="13"/>
      <c r="G286" s="46"/>
      <c r="H286" s="13"/>
      <c r="I286" s="13"/>
      <c r="J286" s="13"/>
      <c r="K286" s="13"/>
      <c r="L286" s="13"/>
    </row>
    <row r="287" spans="5:12" ht="14.25">
      <c r="E287" s="13"/>
      <c r="F287" s="13"/>
      <c r="G287" s="46"/>
      <c r="H287" s="13"/>
      <c r="I287" s="13"/>
      <c r="J287" s="13"/>
      <c r="K287" s="13"/>
      <c r="L287" s="13"/>
    </row>
    <row r="288" spans="5:12" ht="14.25">
      <c r="E288" s="13"/>
      <c r="F288" s="13"/>
      <c r="G288" s="46"/>
      <c r="H288" s="13"/>
      <c r="I288" s="13"/>
      <c r="J288" s="13"/>
      <c r="K288" s="13"/>
      <c r="L288" s="13"/>
    </row>
    <row r="289" spans="5:12" ht="14.25">
      <c r="E289" s="13"/>
      <c r="F289" s="13"/>
      <c r="G289" s="46"/>
      <c r="H289" s="13"/>
      <c r="I289" s="13"/>
      <c r="J289" s="13"/>
      <c r="K289" s="13"/>
      <c r="L289" s="13"/>
    </row>
    <row r="290" spans="5:12" ht="14.25">
      <c r="E290" s="13"/>
      <c r="F290" s="13"/>
      <c r="G290" s="46"/>
      <c r="H290" s="13"/>
      <c r="I290" s="13"/>
      <c r="J290" s="13"/>
      <c r="K290" s="13"/>
      <c r="L290" s="13"/>
    </row>
    <row r="291" spans="5:12" ht="14.25">
      <c r="E291" s="13"/>
      <c r="F291" s="13"/>
      <c r="G291" s="46"/>
      <c r="H291" s="13"/>
      <c r="I291" s="13"/>
      <c r="J291" s="13"/>
      <c r="K291" s="13"/>
      <c r="L291" s="13"/>
    </row>
    <row r="292" spans="5:12" ht="14.25">
      <c r="E292" s="13"/>
      <c r="F292" s="13"/>
      <c r="G292" s="46"/>
      <c r="H292" s="13"/>
      <c r="I292" s="13"/>
      <c r="J292" s="13"/>
      <c r="K292" s="13"/>
      <c r="L292" s="13"/>
    </row>
    <row r="293" spans="5:12" ht="14.25">
      <c r="E293" s="13"/>
      <c r="F293" s="13"/>
      <c r="G293" s="46"/>
      <c r="H293" s="13"/>
      <c r="I293" s="13"/>
      <c r="J293" s="13"/>
      <c r="K293" s="13"/>
      <c r="L293" s="13"/>
    </row>
    <row r="294" spans="5:12" ht="14.25">
      <c r="E294" s="13"/>
      <c r="F294" s="13"/>
      <c r="G294" s="46"/>
      <c r="H294" s="13"/>
      <c r="I294" s="13"/>
      <c r="J294" s="13"/>
      <c r="K294" s="13"/>
      <c r="L294" s="13"/>
    </row>
    <row r="295" spans="5:12" ht="14.25">
      <c r="E295" s="13"/>
      <c r="F295" s="13"/>
      <c r="G295" s="46"/>
      <c r="H295" s="13"/>
      <c r="I295" s="13"/>
      <c r="J295" s="13"/>
      <c r="K295" s="13"/>
      <c r="L295" s="13"/>
    </row>
    <row r="296" spans="5:12" ht="14.25">
      <c r="E296" s="13"/>
      <c r="F296" s="13"/>
      <c r="G296" s="46"/>
      <c r="H296" s="13"/>
      <c r="I296" s="13"/>
      <c r="J296" s="13"/>
      <c r="K296" s="13"/>
      <c r="L296" s="13"/>
    </row>
    <row r="297" spans="5:12" ht="14.25">
      <c r="E297" s="13"/>
      <c r="F297" s="13"/>
      <c r="G297" s="46"/>
      <c r="H297" s="13"/>
      <c r="I297" s="13"/>
      <c r="J297" s="13"/>
      <c r="K297" s="13"/>
      <c r="L297" s="13"/>
    </row>
    <row r="298" spans="5:12" ht="14.25">
      <c r="E298" s="13"/>
      <c r="F298" s="13"/>
      <c r="G298" s="46"/>
      <c r="H298" s="13"/>
      <c r="I298" s="13"/>
      <c r="J298" s="13"/>
      <c r="K298" s="13"/>
      <c r="L298" s="13"/>
    </row>
    <row r="299" spans="5:12" ht="14.25">
      <c r="E299" s="13"/>
      <c r="F299" s="13"/>
      <c r="G299" s="46"/>
      <c r="H299" s="13"/>
      <c r="I299" s="13"/>
      <c r="J299" s="13"/>
      <c r="K299" s="13"/>
      <c r="L299" s="13"/>
    </row>
    <row r="300" spans="5:12" ht="14.25">
      <c r="E300" s="13"/>
      <c r="F300" s="13"/>
      <c r="G300" s="46"/>
      <c r="H300" s="13"/>
      <c r="I300" s="13"/>
      <c r="J300" s="13"/>
      <c r="K300" s="13"/>
      <c r="L300" s="13"/>
    </row>
    <row r="301" spans="5:12" ht="14.25">
      <c r="E301" s="13"/>
      <c r="F301" s="13"/>
      <c r="G301" s="46"/>
      <c r="H301" s="13"/>
      <c r="I301" s="13"/>
      <c r="J301" s="13"/>
      <c r="K301" s="13"/>
      <c r="L301" s="13"/>
    </row>
    <row r="302" spans="5:12" ht="14.25">
      <c r="E302" s="13"/>
      <c r="F302" s="13"/>
      <c r="G302" s="46"/>
      <c r="H302" s="13"/>
      <c r="I302" s="13"/>
      <c r="J302" s="13"/>
      <c r="K302" s="13"/>
      <c r="L302" s="13"/>
    </row>
    <row r="303" spans="5:12" ht="14.25">
      <c r="E303" s="13"/>
      <c r="F303" s="13"/>
      <c r="G303" s="46"/>
      <c r="H303" s="13"/>
      <c r="I303" s="13"/>
      <c r="J303" s="13"/>
      <c r="K303" s="13"/>
      <c r="L303" s="13"/>
    </row>
    <row r="304" spans="5:12" ht="14.25">
      <c r="E304" s="13"/>
      <c r="F304" s="13"/>
      <c r="G304" s="46"/>
      <c r="H304" s="13"/>
      <c r="I304" s="13"/>
      <c r="J304" s="13"/>
      <c r="K304" s="13"/>
      <c r="L304" s="13"/>
    </row>
    <row r="305" spans="5:12" ht="14.25">
      <c r="E305" s="13"/>
      <c r="F305" s="13"/>
      <c r="G305" s="46"/>
      <c r="H305" s="13"/>
      <c r="I305" s="13"/>
      <c r="J305" s="13"/>
      <c r="K305" s="13"/>
      <c r="L305" s="13"/>
    </row>
    <row r="306" spans="5:12" ht="14.25">
      <c r="E306" s="13"/>
      <c r="F306" s="13"/>
      <c r="G306" s="46"/>
      <c r="H306" s="13"/>
      <c r="I306" s="13"/>
      <c r="J306" s="13"/>
      <c r="K306" s="13"/>
      <c r="L306" s="13"/>
    </row>
    <row r="307" spans="5:12" ht="14.25">
      <c r="E307" s="13"/>
      <c r="F307" s="13"/>
      <c r="G307" s="46"/>
      <c r="H307" s="13"/>
      <c r="I307" s="13"/>
      <c r="J307" s="13"/>
      <c r="K307" s="13"/>
      <c r="L307" s="13"/>
    </row>
    <row r="308" spans="5:12" ht="14.25">
      <c r="E308" s="13"/>
      <c r="F308" s="13"/>
      <c r="G308" s="46"/>
      <c r="H308" s="13"/>
      <c r="I308" s="13"/>
      <c r="J308" s="13"/>
      <c r="K308" s="13"/>
      <c r="L308" s="13"/>
    </row>
    <row r="309" spans="5:12" ht="14.25">
      <c r="E309" s="13"/>
      <c r="F309" s="13"/>
      <c r="G309" s="46"/>
      <c r="H309" s="13"/>
      <c r="I309" s="13"/>
      <c r="J309" s="13"/>
      <c r="K309" s="13"/>
      <c r="L309" s="13"/>
    </row>
    <row r="310" spans="5:12" ht="14.25">
      <c r="E310" s="13"/>
      <c r="F310" s="13"/>
      <c r="G310" s="46"/>
      <c r="H310" s="13"/>
      <c r="I310" s="13"/>
      <c r="J310" s="13"/>
      <c r="K310" s="13"/>
      <c r="L310" s="13"/>
    </row>
    <row r="311" spans="5:12" ht="14.25">
      <c r="E311" s="13"/>
      <c r="F311" s="13"/>
      <c r="G311" s="46"/>
      <c r="H311" s="13"/>
      <c r="I311" s="13"/>
      <c r="J311" s="13"/>
      <c r="K311" s="13"/>
      <c r="L311" s="13"/>
    </row>
    <row r="312" spans="5:12" ht="14.25">
      <c r="E312" s="13"/>
      <c r="F312" s="13"/>
      <c r="G312" s="46"/>
      <c r="H312" s="13"/>
      <c r="I312" s="13"/>
      <c r="J312" s="13"/>
      <c r="K312" s="13"/>
      <c r="L312" s="13"/>
    </row>
    <row r="313" spans="5:12" ht="14.25">
      <c r="E313" s="13"/>
      <c r="F313" s="13"/>
      <c r="G313" s="46"/>
      <c r="H313" s="13"/>
      <c r="I313" s="13"/>
      <c r="J313" s="13"/>
      <c r="K313" s="13"/>
      <c r="L313" s="13"/>
    </row>
    <row r="314" spans="5:12" ht="14.25">
      <c r="E314" s="13"/>
      <c r="F314" s="13"/>
      <c r="G314" s="46"/>
      <c r="H314" s="13"/>
      <c r="I314" s="13"/>
      <c r="J314" s="13"/>
      <c r="K314" s="13"/>
      <c r="L314" s="13"/>
    </row>
    <row r="315" spans="5:12" ht="14.25">
      <c r="E315" s="13"/>
      <c r="F315" s="13"/>
      <c r="G315" s="46"/>
      <c r="H315" s="13"/>
      <c r="I315" s="13"/>
      <c r="J315" s="13"/>
      <c r="K315" s="13"/>
      <c r="L315" s="13"/>
    </row>
    <row r="316" spans="5:12" ht="14.25">
      <c r="E316" s="13"/>
      <c r="F316" s="13"/>
      <c r="G316" s="46"/>
      <c r="H316" s="13"/>
      <c r="I316" s="13"/>
      <c r="J316" s="13"/>
      <c r="K316" s="13"/>
      <c r="L316" s="13"/>
    </row>
    <row r="317" spans="5:12" ht="14.25">
      <c r="E317" s="13"/>
      <c r="F317" s="13"/>
      <c r="G317" s="46"/>
      <c r="H317" s="13"/>
      <c r="I317" s="13"/>
      <c r="J317" s="13"/>
      <c r="K317" s="13"/>
      <c r="L317" s="13"/>
    </row>
    <row r="318" spans="5:12" ht="14.25">
      <c r="E318" s="13"/>
      <c r="F318" s="13"/>
      <c r="G318" s="46"/>
      <c r="H318" s="13"/>
      <c r="I318" s="13"/>
      <c r="J318" s="13"/>
      <c r="K318" s="13"/>
      <c r="L318" s="13"/>
    </row>
    <row r="319" spans="5:12" ht="14.25">
      <c r="E319" s="13"/>
      <c r="F319" s="13"/>
      <c r="G319" s="46"/>
      <c r="H319" s="13"/>
      <c r="I319" s="13"/>
      <c r="J319" s="13"/>
      <c r="K319" s="13"/>
      <c r="L319" s="13"/>
    </row>
    <row r="320" spans="5:12" ht="14.25">
      <c r="E320" s="13"/>
      <c r="F320" s="13"/>
      <c r="G320" s="46"/>
      <c r="H320" s="13"/>
      <c r="I320" s="13"/>
      <c r="J320" s="13"/>
      <c r="K320" s="13"/>
      <c r="L320" s="13"/>
    </row>
    <row r="321" spans="5:12" ht="14.25">
      <c r="E321" s="13"/>
      <c r="F321" s="13"/>
      <c r="G321" s="46"/>
      <c r="H321" s="13"/>
      <c r="I321" s="13"/>
      <c r="J321" s="13"/>
      <c r="K321" s="13"/>
      <c r="L321" s="13"/>
    </row>
    <row r="322" spans="5:12" ht="14.25">
      <c r="E322" s="13"/>
      <c r="F322" s="13"/>
      <c r="G322" s="46"/>
      <c r="H322" s="13"/>
      <c r="I322" s="13"/>
      <c r="J322" s="13"/>
      <c r="K322" s="13"/>
      <c r="L322" s="13"/>
    </row>
    <row r="323" spans="5:12" ht="14.25">
      <c r="E323" s="13"/>
      <c r="F323" s="13"/>
      <c r="G323" s="46"/>
      <c r="H323" s="13"/>
      <c r="I323" s="13"/>
      <c r="J323" s="13"/>
      <c r="K323" s="13"/>
      <c r="L323" s="13"/>
    </row>
    <row r="324" spans="5:12" ht="14.25">
      <c r="E324" s="13"/>
      <c r="F324" s="13"/>
      <c r="G324" s="46"/>
      <c r="H324" s="13"/>
      <c r="I324" s="13"/>
      <c r="J324" s="13"/>
      <c r="K324" s="13"/>
      <c r="L324" s="13"/>
    </row>
    <row r="325" spans="5:12" ht="14.25">
      <c r="E325" s="13"/>
      <c r="F325" s="13"/>
      <c r="G325" s="46"/>
      <c r="H325" s="13"/>
      <c r="I325" s="13"/>
      <c r="J325" s="13"/>
      <c r="K325" s="13"/>
      <c r="L325" s="13"/>
    </row>
    <row r="326" spans="5:12" ht="14.25">
      <c r="E326" s="13"/>
      <c r="F326" s="13"/>
      <c r="G326" s="46"/>
      <c r="H326" s="13"/>
      <c r="I326" s="13"/>
      <c r="J326" s="13"/>
      <c r="K326" s="13"/>
      <c r="L326" s="13"/>
    </row>
    <row r="327" spans="5:12" ht="14.25">
      <c r="E327" s="13"/>
      <c r="F327" s="13"/>
      <c r="G327" s="46"/>
      <c r="H327" s="13"/>
      <c r="I327" s="13"/>
      <c r="J327" s="13"/>
      <c r="K327" s="13"/>
      <c r="L327" s="13"/>
    </row>
    <row r="328" spans="5:12" ht="14.25">
      <c r="E328" s="13"/>
      <c r="F328" s="13"/>
      <c r="G328" s="46"/>
      <c r="H328" s="13"/>
      <c r="I328" s="13"/>
      <c r="J328" s="13"/>
      <c r="K328" s="13"/>
      <c r="L328" s="13"/>
    </row>
    <row r="329" spans="5:12" ht="14.25">
      <c r="E329" s="13"/>
      <c r="F329" s="13"/>
      <c r="G329" s="46"/>
      <c r="H329" s="13"/>
      <c r="I329" s="13"/>
      <c r="J329" s="13"/>
      <c r="K329" s="13"/>
      <c r="L329" s="13"/>
    </row>
    <row r="330" spans="5:12" ht="14.25">
      <c r="E330" s="13"/>
      <c r="F330" s="13"/>
      <c r="G330" s="46"/>
      <c r="H330" s="13"/>
      <c r="I330" s="13"/>
      <c r="J330" s="13"/>
      <c r="K330" s="13"/>
      <c r="L330" s="13"/>
    </row>
    <row r="331" spans="5:12" ht="14.25">
      <c r="E331" s="13"/>
      <c r="F331" s="13"/>
      <c r="G331" s="46"/>
      <c r="H331" s="13"/>
      <c r="I331" s="13"/>
      <c r="J331" s="13"/>
      <c r="K331" s="13"/>
      <c r="L331" s="13"/>
    </row>
    <row r="332" spans="5:12" ht="14.25">
      <c r="E332" s="13"/>
      <c r="F332" s="13"/>
      <c r="G332" s="46"/>
      <c r="H332" s="13"/>
      <c r="I332" s="13"/>
      <c r="J332" s="13"/>
      <c r="K332" s="13"/>
      <c r="L332" s="13"/>
    </row>
    <row r="333" spans="5:12" ht="14.25">
      <c r="E333" s="13"/>
      <c r="F333" s="13"/>
      <c r="G333" s="46"/>
      <c r="H333" s="13"/>
      <c r="I333" s="13"/>
      <c r="J333" s="13"/>
      <c r="K333" s="13"/>
      <c r="L333" s="13"/>
    </row>
    <row r="334" spans="5:12" ht="14.25">
      <c r="E334" s="13"/>
      <c r="F334" s="13"/>
      <c r="G334" s="46"/>
      <c r="H334" s="13"/>
      <c r="I334" s="13"/>
      <c r="J334" s="13"/>
      <c r="K334" s="13"/>
      <c r="L334" s="13"/>
    </row>
    <row r="335" spans="5:12" ht="14.25">
      <c r="E335" s="13"/>
      <c r="F335" s="13"/>
      <c r="G335" s="46"/>
      <c r="H335" s="13"/>
      <c r="I335" s="13"/>
      <c r="J335" s="13"/>
      <c r="K335" s="13"/>
      <c r="L335" s="13"/>
    </row>
    <row r="336" spans="5:12" ht="14.25">
      <c r="E336" s="13"/>
      <c r="F336" s="13"/>
      <c r="G336" s="46"/>
      <c r="H336" s="13"/>
      <c r="I336" s="13"/>
      <c r="J336" s="13"/>
      <c r="K336" s="13"/>
      <c r="L336" s="13"/>
    </row>
    <row r="337" spans="5:12" ht="14.25">
      <c r="E337" s="13"/>
      <c r="F337" s="13"/>
      <c r="G337" s="46"/>
      <c r="H337" s="13"/>
      <c r="I337" s="13"/>
      <c r="J337" s="13"/>
      <c r="K337" s="13"/>
      <c r="L337" s="13"/>
    </row>
    <row r="338" spans="5:12" ht="14.25">
      <c r="E338" s="13"/>
      <c r="F338" s="13"/>
      <c r="G338" s="46"/>
      <c r="H338" s="13"/>
      <c r="I338" s="13"/>
      <c r="J338" s="13"/>
      <c r="K338" s="13"/>
      <c r="L338" s="13"/>
    </row>
    <row r="339" spans="5:12" ht="14.25">
      <c r="E339" s="13"/>
      <c r="F339" s="13"/>
      <c r="G339" s="46"/>
      <c r="H339" s="13"/>
      <c r="I339" s="13"/>
      <c r="J339" s="13"/>
      <c r="K339" s="13"/>
      <c r="L339" s="13"/>
    </row>
    <row r="340" spans="5:12" ht="14.25">
      <c r="E340" s="13"/>
      <c r="F340" s="13"/>
      <c r="G340" s="46"/>
      <c r="H340" s="13"/>
      <c r="I340" s="13"/>
      <c r="J340" s="13"/>
      <c r="K340" s="13"/>
      <c r="L340" s="13"/>
    </row>
    <row r="341" spans="5:12" ht="14.25">
      <c r="E341" s="13"/>
      <c r="F341" s="13"/>
      <c r="G341" s="46"/>
      <c r="H341" s="13"/>
      <c r="I341" s="13"/>
      <c r="J341" s="13"/>
      <c r="K341" s="13"/>
      <c r="L341" s="13"/>
    </row>
    <row r="342" spans="5:12" ht="14.25">
      <c r="E342" s="13"/>
      <c r="F342" s="13"/>
      <c r="G342" s="46"/>
      <c r="H342" s="13"/>
      <c r="I342" s="13"/>
      <c r="J342" s="13"/>
      <c r="K342" s="13"/>
      <c r="L342" s="13"/>
    </row>
    <row r="343" spans="5:12" ht="14.25">
      <c r="E343" s="13"/>
      <c r="F343" s="13"/>
      <c r="G343" s="46"/>
      <c r="H343" s="13"/>
      <c r="I343" s="13"/>
      <c r="J343" s="13"/>
      <c r="K343" s="13"/>
      <c r="L343" s="13"/>
    </row>
    <row r="344" spans="5:12" ht="14.25">
      <c r="E344" s="13"/>
      <c r="F344" s="13"/>
      <c r="G344" s="46"/>
      <c r="H344" s="13"/>
      <c r="I344" s="13"/>
      <c r="J344" s="13"/>
      <c r="K344" s="13"/>
      <c r="L344" s="13"/>
    </row>
    <row r="345" spans="5:12" ht="14.25">
      <c r="E345" s="13"/>
      <c r="F345" s="13"/>
      <c r="G345" s="46"/>
      <c r="H345" s="13"/>
      <c r="I345" s="13"/>
      <c r="J345" s="13"/>
      <c r="K345" s="13"/>
      <c r="L345" s="13"/>
    </row>
    <row r="346" spans="5:12" ht="14.25">
      <c r="E346" s="13"/>
      <c r="F346" s="13"/>
      <c r="G346" s="46"/>
      <c r="H346" s="13"/>
      <c r="I346" s="13"/>
      <c r="J346" s="13"/>
      <c r="K346" s="13"/>
      <c r="L346" s="13"/>
    </row>
    <row r="347" spans="5:12" ht="14.25">
      <c r="E347" s="13"/>
      <c r="F347" s="13"/>
      <c r="G347" s="46"/>
      <c r="H347" s="13"/>
      <c r="I347" s="13"/>
      <c r="J347" s="13"/>
      <c r="K347" s="13"/>
      <c r="L347" s="13"/>
    </row>
    <row r="348" spans="5:12" ht="14.25">
      <c r="E348" s="13"/>
      <c r="F348" s="13"/>
      <c r="G348" s="46"/>
      <c r="H348" s="13"/>
      <c r="I348" s="13"/>
      <c r="J348" s="13"/>
      <c r="K348" s="13"/>
      <c r="L348" s="13"/>
    </row>
    <row r="349" spans="5:12" ht="14.25">
      <c r="E349" s="13"/>
      <c r="F349" s="13"/>
      <c r="G349" s="46"/>
      <c r="H349" s="13"/>
      <c r="I349" s="13"/>
      <c r="J349" s="13"/>
      <c r="K349" s="13"/>
      <c r="L349" s="13"/>
    </row>
    <row r="350" spans="5:12" ht="14.25">
      <c r="E350" s="13"/>
      <c r="F350" s="13"/>
      <c r="G350" s="46"/>
      <c r="H350" s="13"/>
      <c r="I350" s="13"/>
      <c r="J350" s="13"/>
      <c r="K350" s="13"/>
      <c r="L350" s="13"/>
    </row>
    <row r="351" spans="5:12" ht="14.25">
      <c r="E351" s="13"/>
      <c r="F351" s="13"/>
      <c r="G351" s="46"/>
      <c r="H351" s="13"/>
      <c r="I351" s="13"/>
      <c r="J351" s="13"/>
      <c r="K351" s="13"/>
      <c r="L351" s="13"/>
    </row>
    <row r="352" spans="5:12" ht="14.25">
      <c r="E352" s="13"/>
      <c r="F352" s="13"/>
      <c r="G352" s="46"/>
      <c r="H352" s="13"/>
      <c r="I352" s="13"/>
      <c r="J352" s="13"/>
      <c r="K352" s="13"/>
      <c r="L352" s="13"/>
    </row>
    <row r="353" spans="5:12" ht="14.25">
      <c r="E353" s="13"/>
      <c r="F353" s="13"/>
      <c r="G353" s="46"/>
      <c r="H353" s="13"/>
      <c r="I353" s="13"/>
      <c r="J353" s="13"/>
      <c r="K353" s="13"/>
      <c r="L353" s="13"/>
    </row>
    <row r="354" spans="5:12" ht="14.25">
      <c r="E354" s="13"/>
      <c r="F354" s="13"/>
      <c r="G354" s="46"/>
      <c r="H354" s="13"/>
      <c r="I354" s="13"/>
      <c r="J354" s="13"/>
      <c r="K354" s="13"/>
      <c r="L354" s="13"/>
    </row>
    <row r="355" spans="5:12" ht="14.25">
      <c r="E355" s="13"/>
      <c r="F355" s="13"/>
      <c r="G355" s="46"/>
      <c r="H355" s="13"/>
      <c r="I355" s="13"/>
      <c r="J355" s="13"/>
      <c r="K355" s="13"/>
      <c r="L355" s="13"/>
    </row>
    <row r="356" spans="5:12" ht="14.25">
      <c r="E356" s="13"/>
      <c r="F356" s="13"/>
      <c r="G356" s="46"/>
      <c r="H356" s="13"/>
      <c r="I356" s="13"/>
      <c r="J356" s="13"/>
      <c r="K356" s="13"/>
      <c r="L356" s="13"/>
    </row>
    <row r="357" spans="5:12" ht="14.25">
      <c r="E357" s="13"/>
      <c r="F357" s="13"/>
      <c r="G357" s="46"/>
      <c r="H357" s="13"/>
      <c r="I357" s="13"/>
      <c r="J357" s="13"/>
      <c r="K357" s="13"/>
      <c r="L357" s="13"/>
    </row>
    <row r="358" spans="5:12" ht="14.25">
      <c r="E358" s="13"/>
      <c r="F358" s="13"/>
      <c r="G358" s="46"/>
      <c r="H358" s="13"/>
      <c r="I358" s="13"/>
      <c r="J358" s="13"/>
      <c r="K358" s="13"/>
      <c r="L358" s="13"/>
    </row>
    <row r="359" spans="5:12" ht="14.25">
      <c r="E359" s="13"/>
      <c r="F359" s="13"/>
      <c r="G359" s="46"/>
      <c r="H359" s="13"/>
      <c r="I359" s="13"/>
      <c r="J359" s="13"/>
      <c r="K359" s="13"/>
      <c r="L359" s="13"/>
    </row>
    <row r="360" spans="5:12" ht="14.25">
      <c r="E360" s="13"/>
      <c r="F360" s="13"/>
      <c r="G360" s="46"/>
      <c r="H360" s="13"/>
      <c r="I360" s="13"/>
      <c r="J360" s="13"/>
      <c r="K360" s="13"/>
      <c r="L360" s="13"/>
    </row>
    <row r="361" spans="5:12" ht="14.25">
      <c r="E361" s="13"/>
      <c r="F361" s="13"/>
      <c r="G361" s="46"/>
      <c r="H361" s="13"/>
      <c r="I361" s="13"/>
      <c r="J361" s="13"/>
      <c r="K361" s="13"/>
      <c r="L361" s="13"/>
    </row>
    <row r="362" spans="5:12" ht="14.25">
      <c r="E362" s="13"/>
      <c r="F362" s="13"/>
      <c r="G362" s="46"/>
      <c r="H362" s="13"/>
      <c r="I362" s="13"/>
      <c r="J362" s="13"/>
      <c r="K362" s="13"/>
      <c r="L362" s="13"/>
    </row>
    <row r="363" spans="5:12" ht="14.25">
      <c r="E363" s="13"/>
      <c r="F363" s="13"/>
      <c r="G363" s="46"/>
      <c r="H363" s="13"/>
      <c r="I363" s="13"/>
      <c r="J363" s="13"/>
      <c r="K363" s="13"/>
      <c r="L363" s="13"/>
    </row>
    <row r="364" spans="5:12" ht="14.25">
      <c r="E364" s="13"/>
      <c r="F364" s="13"/>
      <c r="G364" s="46"/>
      <c r="H364" s="13"/>
      <c r="I364" s="13"/>
      <c r="J364" s="13"/>
      <c r="K364" s="13"/>
      <c r="L364" s="13"/>
    </row>
    <row r="365" spans="5:12" ht="14.25">
      <c r="E365" s="13"/>
      <c r="F365" s="13"/>
      <c r="G365" s="46"/>
      <c r="H365" s="13"/>
      <c r="I365" s="13"/>
      <c r="J365" s="13"/>
      <c r="K365" s="13"/>
      <c r="L365" s="13"/>
    </row>
    <row r="366" spans="5:12" ht="14.25">
      <c r="E366" s="13"/>
      <c r="F366" s="13"/>
      <c r="G366" s="46"/>
      <c r="H366" s="13"/>
      <c r="I366" s="13"/>
      <c r="J366" s="13"/>
      <c r="K366" s="13"/>
      <c r="L366" s="13"/>
    </row>
    <row r="367" spans="5:12" ht="14.25">
      <c r="E367" s="13"/>
      <c r="F367" s="13"/>
      <c r="G367" s="46"/>
      <c r="H367" s="13"/>
      <c r="I367" s="13"/>
      <c r="J367" s="13"/>
      <c r="K367" s="13"/>
      <c r="L367" s="13"/>
    </row>
    <row r="368" spans="5:12" ht="14.25">
      <c r="E368" s="13"/>
      <c r="F368" s="13"/>
      <c r="G368" s="46"/>
      <c r="H368" s="13"/>
      <c r="I368" s="13"/>
      <c r="J368" s="13"/>
      <c r="K368" s="13"/>
      <c r="L368" s="13"/>
    </row>
    <row r="369" spans="5:12" ht="14.25">
      <c r="E369" s="13"/>
      <c r="F369" s="13"/>
      <c r="G369" s="46"/>
      <c r="H369" s="13"/>
      <c r="I369" s="13"/>
      <c r="J369" s="13"/>
      <c r="K369" s="13"/>
      <c r="L369" s="13"/>
    </row>
    <row r="370" spans="5:12" ht="14.25">
      <c r="E370" s="13"/>
      <c r="F370" s="13"/>
      <c r="G370" s="46"/>
      <c r="H370" s="13"/>
      <c r="I370" s="13"/>
      <c r="J370" s="13"/>
      <c r="K370" s="13"/>
      <c r="L370" s="13"/>
    </row>
    <row r="371" spans="5:12" ht="14.25">
      <c r="E371" s="13"/>
      <c r="F371" s="13"/>
      <c r="G371" s="46"/>
      <c r="H371" s="13"/>
      <c r="I371" s="13"/>
      <c r="J371" s="13"/>
      <c r="K371" s="13"/>
      <c r="L371" s="13"/>
    </row>
    <row r="372" spans="5:12" ht="14.25">
      <c r="E372" s="13"/>
      <c r="F372" s="13"/>
      <c r="G372" s="46"/>
      <c r="H372" s="13"/>
      <c r="I372" s="13"/>
      <c r="J372" s="13"/>
      <c r="K372" s="13"/>
      <c r="L372" s="13"/>
    </row>
    <row r="373" spans="5:12" ht="14.25">
      <c r="E373" s="13"/>
      <c r="F373" s="13"/>
      <c r="G373" s="46"/>
      <c r="H373" s="13"/>
      <c r="I373" s="13"/>
      <c r="J373" s="13"/>
      <c r="K373" s="13"/>
      <c r="L373" s="13"/>
    </row>
    <row r="374" spans="5:12" ht="14.25">
      <c r="E374" s="13"/>
      <c r="F374" s="13"/>
      <c r="G374" s="46"/>
      <c r="H374" s="13"/>
      <c r="I374" s="13"/>
      <c r="J374" s="13"/>
      <c r="K374" s="13"/>
      <c r="L374" s="13"/>
    </row>
    <row r="375" spans="5:12" ht="14.25">
      <c r="E375" s="13"/>
      <c r="F375" s="13"/>
      <c r="G375" s="46"/>
      <c r="H375" s="13"/>
      <c r="I375" s="13"/>
      <c r="J375" s="13"/>
      <c r="K375" s="13"/>
      <c r="L375" s="13"/>
    </row>
    <row r="376" spans="5:12" ht="14.25">
      <c r="E376" s="13"/>
      <c r="F376" s="13"/>
      <c r="G376" s="46"/>
      <c r="H376" s="13"/>
      <c r="I376" s="13"/>
      <c r="J376" s="13"/>
      <c r="K376" s="13"/>
      <c r="L376" s="13"/>
    </row>
    <row r="377" spans="5:12" ht="14.25">
      <c r="E377" s="13"/>
      <c r="F377" s="13"/>
      <c r="G377" s="46"/>
      <c r="H377" s="13"/>
      <c r="I377" s="13"/>
      <c r="J377" s="13"/>
      <c r="K377" s="13"/>
      <c r="L377" s="13"/>
    </row>
    <row r="378" spans="5:12" ht="14.25">
      <c r="E378" s="13"/>
      <c r="F378" s="13"/>
      <c r="G378" s="46"/>
      <c r="H378" s="13"/>
      <c r="I378" s="13"/>
      <c r="J378" s="13"/>
      <c r="K378" s="13"/>
      <c r="L378" s="13"/>
    </row>
    <row r="379" spans="5:12" ht="14.25">
      <c r="E379" s="13"/>
      <c r="F379" s="13"/>
      <c r="G379" s="46"/>
      <c r="H379" s="13"/>
      <c r="I379" s="13"/>
      <c r="J379" s="13"/>
      <c r="K379" s="13"/>
      <c r="L379" s="13"/>
    </row>
    <row r="380" spans="5:12" ht="14.25">
      <c r="E380" s="13"/>
      <c r="F380" s="13"/>
      <c r="G380" s="46"/>
      <c r="H380" s="13"/>
      <c r="I380" s="13"/>
      <c r="J380" s="13"/>
      <c r="K380" s="13"/>
      <c r="L380" s="13"/>
    </row>
    <row r="381" spans="5:12" ht="14.25">
      <c r="E381" s="13"/>
      <c r="F381" s="13"/>
      <c r="G381" s="46"/>
      <c r="H381" s="13"/>
      <c r="I381" s="13"/>
      <c r="J381" s="13"/>
      <c r="K381" s="13"/>
      <c r="L381" s="13"/>
    </row>
    <row r="382" spans="5:12" ht="14.25">
      <c r="E382" s="13"/>
      <c r="F382" s="13"/>
      <c r="G382" s="46"/>
      <c r="H382" s="13"/>
      <c r="I382" s="13"/>
      <c r="J382" s="13"/>
      <c r="K382" s="13"/>
      <c r="L382" s="13"/>
    </row>
    <row r="383" spans="5:12" ht="14.25">
      <c r="E383" s="13"/>
      <c r="F383" s="13"/>
      <c r="G383" s="46"/>
      <c r="H383" s="13"/>
      <c r="I383" s="13"/>
      <c r="J383" s="13"/>
      <c r="K383" s="13"/>
      <c r="L383" s="13"/>
    </row>
    <row r="384" spans="5:12" ht="14.25">
      <c r="E384" s="13"/>
      <c r="F384" s="13"/>
      <c r="G384" s="46"/>
      <c r="H384" s="13"/>
      <c r="I384" s="13"/>
      <c r="J384" s="13"/>
      <c r="K384" s="13"/>
      <c r="L384" s="13"/>
    </row>
    <row r="385" spans="5:12" ht="14.25">
      <c r="E385" s="13"/>
      <c r="F385" s="13"/>
      <c r="G385" s="46"/>
      <c r="H385" s="13"/>
      <c r="I385" s="13"/>
      <c r="J385" s="13"/>
      <c r="K385" s="13"/>
      <c r="L385" s="13"/>
    </row>
    <row r="386" spans="5:12" ht="14.25">
      <c r="E386" s="13"/>
      <c r="F386" s="13"/>
      <c r="G386" s="46"/>
      <c r="H386" s="13"/>
      <c r="I386" s="13"/>
      <c r="J386" s="13"/>
      <c r="K386" s="13"/>
      <c r="L386" s="13"/>
    </row>
    <row r="387" spans="5:12" ht="14.25">
      <c r="E387" s="13"/>
      <c r="F387" s="13"/>
      <c r="G387" s="46"/>
      <c r="H387" s="13"/>
      <c r="I387" s="13"/>
      <c r="J387" s="13"/>
      <c r="K387" s="13"/>
      <c r="L387" s="13"/>
    </row>
    <row r="388" spans="5:12" ht="14.25">
      <c r="E388" s="13"/>
      <c r="F388" s="13"/>
      <c r="G388" s="46"/>
      <c r="H388" s="13"/>
      <c r="I388" s="13"/>
      <c r="J388" s="13"/>
      <c r="K388" s="13"/>
      <c r="L388" s="13"/>
    </row>
    <row r="389" spans="5:12" ht="14.25">
      <c r="E389" s="13"/>
      <c r="F389" s="13"/>
      <c r="G389" s="46"/>
      <c r="H389" s="13"/>
      <c r="I389" s="13"/>
      <c r="J389" s="13"/>
      <c r="K389" s="13"/>
      <c r="L389" s="13"/>
    </row>
    <row r="390" spans="5:12" ht="14.25">
      <c r="E390" s="13"/>
      <c r="F390" s="13"/>
      <c r="G390" s="46"/>
      <c r="H390" s="13"/>
      <c r="I390" s="13"/>
      <c r="J390" s="13"/>
      <c r="K390" s="13"/>
      <c r="L390" s="13"/>
    </row>
    <row r="391" spans="5:12" ht="14.25">
      <c r="E391" s="13"/>
      <c r="F391" s="13"/>
      <c r="G391" s="46"/>
      <c r="H391" s="13"/>
      <c r="I391" s="13"/>
      <c r="J391" s="13"/>
      <c r="K391" s="13"/>
      <c r="L391" s="13"/>
    </row>
    <row r="392" spans="5:12" ht="14.25">
      <c r="E392" s="13"/>
      <c r="F392" s="13"/>
      <c r="G392" s="46"/>
      <c r="H392" s="13"/>
      <c r="I392" s="13"/>
      <c r="J392" s="13"/>
      <c r="K392" s="13"/>
      <c r="L392" s="13"/>
    </row>
    <row r="393" spans="5:12" ht="14.25">
      <c r="E393" s="13"/>
      <c r="F393" s="13"/>
      <c r="G393" s="46"/>
      <c r="H393" s="13"/>
      <c r="I393" s="13"/>
      <c r="J393" s="13"/>
      <c r="K393" s="13"/>
      <c r="L393" s="13"/>
    </row>
    <row r="394" spans="5:12" ht="14.25">
      <c r="E394" s="13"/>
      <c r="F394" s="13"/>
      <c r="G394" s="46"/>
      <c r="H394" s="13"/>
      <c r="I394" s="13"/>
      <c r="J394" s="13"/>
      <c r="K394" s="13"/>
      <c r="L394" s="13"/>
    </row>
    <row r="395" spans="5:12" ht="14.25">
      <c r="E395" s="13"/>
      <c r="F395" s="13"/>
      <c r="G395" s="46"/>
      <c r="H395" s="13"/>
      <c r="I395" s="13"/>
      <c r="J395" s="13"/>
      <c r="K395" s="13"/>
      <c r="L395" s="13"/>
    </row>
    <row r="396" spans="5:12" ht="14.25">
      <c r="E396" s="13"/>
      <c r="F396" s="13"/>
      <c r="G396" s="46"/>
      <c r="H396" s="13"/>
      <c r="I396" s="13"/>
      <c r="J396" s="13"/>
      <c r="K396" s="13"/>
      <c r="L396" s="13"/>
    </row>
    <row r="397" spans="5:12" ht="14.25">
      <c r="E397" s="13"/>
      <c r="F397" s="13"/>
      <c r="G397" s="46"/>
      <c r="H397" s="13"/>
      <c r="I397" s="13"/>
      <c r="J397" s="13"/>
      <c r="K397" s="13"/>
      <c r="L397" s="13"/>
    </row>
    <row r="398" spans="5:12" ht="14.25">
      <c r="E398" s="13"/>
      <c r="F398" s="13"/>
      <c r="G398" s="46"/>
      <c r="H398" s="13"/>
      <c r="I398" s="13"/>
      <c r="J398" s="13"/>
      <c r="K398" s="13"/>
      <c r="L398" s="13"/>
    </row>
    <row r="399" spans="5:12" ht="14.25">
      <c r="E399" s="13"/>
      <c r="F399" s="13"/>
      <c r="G399" s="46"/>
      <c r="H399" s="13"/>
      <c r="I399" s="13"/>
      <c r="J399" s="13"/>
      <c r="K399" s="13"/>
      <c r="L399" s="13"/>
    </row>
    <row r="400" spans="5:12" ht="14.25">
      <c r="E400" s="13"/>
      <c r="F400" s="13"/>
      <c r="G400" s="46"/>
      <c r="H400" s="13"/>
      <c r="I400" s="13"/>
      <c r="J400" s="13"/>
      <c r="K400" s="13"/>
      <c r="L400" s="13"/>
    </row>
    <row r="401" spans="5:12" ht="14.25">
      <c r="E401" s="13"/>
      <c r="F401" s="13"/>
      <c r="G401" s="46"/>
      <c r="H401" s="13"/>
      <c r="I401" s="13"/>
      <c r="J401" s="13"/>
      <c r="K401" s="13"/>
      <c r="L401" s="13"/>
    </row>
    <row r="402" spans="5:12" ht="14.25">
      <c r="E402" s="13"/>
      <c r="F402" s="13"/>
      <c r="G402" s="46"/>
      <c r="H402" s="13"/>
      <c r="I402" s="13"/>
      <c r="J402" s="13"/>
      <c r="K402" s="13"/>
      <c r="L402" s="13"/>
    </row>
    <row r="403" spans="5:12" ht="14.25">
      <c r="E403" s="13"/>
      <c r="F403" s="13"/>
      <c r="G403" s="46"/>
      <c r="H403" s="13"/>
      <c r="I403" s="13"/>
      <c r="J403" s="13"/>
      <c r="K403" s="13"/>
      <c r="L403" s="13"/>
    </row>
    <row r="404" spans="5:12" ht="14.25">
      <c r="E404" s="13"/>
      <c r="F404" s="13"/>
      <c r="G404" s="46"/>
      <c r="H404" s="13"/>
      <c r="I404" s="13"/>
      <c r="J404" s="13"/>
      <c r="K404" s="13"/>
      <c r="L404" s="13"/>
    </row>
    <row r="405" spans="5:12" ht="14.25">
      <c r="E405" s="13"/>
      <c r="F405" s="13"/>
      <c r="G405" s="46"/>
      <c r="H405" s="13"/>
      <c r="I405" s="13"/>
      <c r="J405" s="13"/>
      <c r="K405" s="13"/>
      <c r="L405" s="13"/>
    </row>
    <row r="406" spans="5:12" ht="14.25">
      <c r="E406" s="13"/>
      <c r="F406" s="13"/>
      <c r="G406" s="46"/>
      <c r="H406" s="13"/>
      <c r="I406" s="13"/>
      <c r="J406" s="13"/>
      <c r="K406" s="13"/>
      <c r="L406" s="13"/>
    </row>
    <row r="407" spans="5:12" ht="14.25">
      <c r="E407" s="13"/>
      <c r="F407" s="13"/>
      <c r="G407" s="46"/>
      <c r="H407" s="13"/>
      <c r="I407" s="13"/>
      <c r="J407" s="13"/>
      <c r="K407" s="13"/>
      <c r="L407" s="13"/>
    </row>
    <row r="408" spans="5:12" ht="14.25">
      <c r="E408" s="13"/>
      <c r="F408" s="13"/>
      <c r="G408" s="46"/>
      <c r="H408" s="13"/>
      <c r="I408" s="13"/>
      <c r="J408" s="13"/>
      <c r="K408" s="13"/>
      <c r="L408" s="13"/>
    </row>
    <row r="409" spans="5:12" ht="14.25">
      <c r="E409" s="13"/>
      <c r="F409" s="13"/>
      <c r="G409" s="46"/>
      <c r="H409" s="13"/>
      <c r="I409" s="13"/>
      <c r="J409" s="13"/>
      <c r="K409" s="13"/>
      <c r="L409" s="13"/>
    </row>
    <row r="410" spans="5:12" ht="14.25">
      <c r="E410" s="13"/>
      <c r="F410" s="13"/>
      <c r="G410" s="46"/>
      <c r="H410" s="13"/>
      <c r="I410" s="13"/>
      <c r="J410" s="13"/>
      <c r="K410" s="13"/>
      <c r="L410" s="13"/>
    </row>
    <row r="411" spans="5:12" ht="14.25">
      <c r="E411" s="13"/>
      <c r="F411" s="13"/>
      <c r="G411" s="46"/>
      <c r="H411" s="13"/>
      <c r="I411" s="13"/>
      <c r="J411" s="13"/>
      <c r="K411" s="13"/>
      <c r="L411" s="13"/>
    </row>
    <row r="412" spans="5:12" ht="14.25">
      <c r="E412" s="13"/>
      <c r="F412" s="13"/>
      <c r="G412" s="46"/>
      <c r="H412" s="13"/>
      <c r="I412" s="13"/>
      <c r="J412" s="13"/>
      <c r="K412" s="13"/>
      <c r="L412" s="13"/>
    </row>
    <row r="413" spans="5:12" ht="14.25">
      <c r="E413" s="13"/>
      <c r="F413" s="13"/>
      <c r="G413" s="46"/>
      <c r="H413" s="13"/>
      <c r="I413" s="13"/>
      <c r="J413" s="13"/>
      <c r="K413" s="13"/>
      <c r="L413" s="13"/>
    </row>
    <row r="414" spans="5:12" ht="14.25">
      <c r="E414" s="13"/>
      <c r="F414" s="13"/>
      <c r="G414" s="46"/>
      <c r="H414" s="13"/>
      <c r="I414" s="13"/>
      <c r="J414" s="13"/>
      <c r="K414" s="13"/>
      <c r="L414" s="13"/>
    </row>
    <row r="415" spans="5:12" ht="14.25">
      <c r="E415" s="13"/>
      <c r="F415" s="13"/>
      <c r="G415" s="46"/>
      <c r="H415" s="13"/>
      <c r="I415" s="13"/>
      <c r="J415" s="13"/>
      <c r="K415" s="13"/>
      <c r="L415" s="13"/>
    </row>
    <row r="416" spans="5:12" ht="14.25">
      <c r="E416" s="13"/>
      <c r="F416" s="13"/>
      <c r="G416" s="46"/>
      <c r="H416" s="13"/>
      <c r="I416" s="13"/>
      <c r="J416" s="13"/>
      <c r="K416" s="13"/>
      <c r="L416" s="13"/>
    </row>
    <row r="417" spans="5:12" ht="14.25">
      <c r="E417" s="13"/>
      <c r="F417" s="13"/>
      <c r="G417" s="46"/>
      <c r="H417" s="13"/>
      <c r="I417" s="13"/>
      <c r="J417" s="13"/>
      <c r="K417" s="13"/>
      <c r="L417" s="13"/>
    </row>
    <row r="418" spans="5:12" ht="14.25">
      <c r="E418" s="13"/>
      <c r="F418" s="13"/>
      <c r="G418" s="46"/>
      <c r="H418" s="13"/>
      <c r="I418" s="13"/>
      <c r="J418" s="13"/>
      <c r="K418" s="13"/>
      <c r="L418" s="13"/>
    </row>
    <row r="419" spans="5:12" ht="14.25">
      <c r="E419" s="13"/>
      <c r="F419" s="13"/>
      <c r="G419" s="46"/>
      <c r="H419" s="13"/>
      <c r="I419" s="13"/>
      <c r="J419" s="13"/>
      <c r="K419" s="13"/>
      <c r="L419" s="13"/>
    </row>
    <row r="420" spans="5:12" ht="14.25">
      <c r="E420" s="13"/>
      <c r="F420" s="13"/>
      <c r="G420" s="46"/>
      <c r="H420" s="13"/>
      <c r="I420" s="13"/>
      <c r="J420" s="13"/>
      <c r="K420" s="13"/>
      <c r="L420" s="13"/>
    </row>
    <row r="421" spans="5:12" ht="14.25">
      <c r="E421" s="13"/>
      <c r="F421" s="13"/>
      <c r="G421" s="46"/>
      <c r="H421" s="13"/>
      <c r="I421" s="13"/>
      <c r="J421" s="13"/>
      <c r="K421" s="13"/>
      <c r="L421" s="13"/>
    </row>
    <row r="422" spans="5:12" ht="14.25">
      <c r="E422" s="13"/>
      <c r="F422" s="13"/>
      <c r="G422" s="46"/>
      <c r="H422" s="13"/>
      <c r="I422" s="13"/>
      <c r="J422" s="13"/>
      <c r="K422" s="13"/>
      <c r="L422" s="13"/>
    </row>
    <row r="423" spans="5:12" ht="14.25">
      <c r="E423" s="13"/>
      <c r="F423" s="13"/>
      <c r="G423" s="46"/>
      <c r="H423" s="13"/>
      <c r="I423" s="13"/>
      <c r="J423" s="13"/>
      <c r="K423" s="13"/>
      <c r="L423" s="13"/>
    </row>
    <row r="424" spans="5:12" ht="14.25">
      <c r="E424" s="13"/>
      <c r="F424" s="13"/>
      <c r="G424" s="46"/>
      <c r="H424" s="13"/>
      <c r="I424" s="13"/>
      <c r="J424" s="13"/>
      <c r="K424" s="13"/>
      <c r="L424" s="13"/>
    </row>
    <row r="425" spans="5:12" ht="14.25">
      <c r="E425" s="13"/>
      <c r="F425" s="13"/>
      <c r="G425" s="46"/>
      <c r="H425" s="13"/>
      <c r="I425" s="13"/>
      <c r="J425" s="13"/>
      <c r="K425" s="13"/>
      <c r="L425" s="13"/>
    </row>
    <row r="426" spans="5:12" ht="14.25">
      <c r="E426" s="13"/>
      <c r="F426" s="13"/>
      <c r="G426" s="46"/>
      <c r="H426" s="13"/>
      <c r="I426" s="13"/>
      <c r="J426" s="13"/>
      <c r="K426" s="13"/>
      <c r="L426" s="13"/>
    </row>
    <row r="427" spans="5:12" ht="14.25">
      <c r="E427" s="13"/>
      <c r="F427" s="13"/>
      <c r="G427" s="46"/>
      <c r="H427" s="13"/>
      <c r="I427" s="13"/>
      <c r="J427" s="13"/>
      <c r="K427" s="13"/>
      <c r="L427" s="13"/>
    </row>
    <row r="428" spans="5:12" ht="14.25">
      <c r="E428" s="13"/>
      <c r="F428" s="13"/>
      <c r="G428" s="46"/>
      <c r="H428" s="13"/>
      <c r="I428" s="13"/>
      <c r="J428" s="13"/>
      <c r="K428" s="13"/>
      <c r="L428" s="13"/>
    </row>
    <row r="429" spans="5:12" ht="14.25">
      <c r="E429" s="13"/>
      <c r="F429" s="13"/>
      <c r="G429" s="46"/>
      <c r="H429" s="13"/>
      <c r="I429" s="13"/>
      <c r="J429" s="13"/>
      <c r="K429" s="13"/>
      <c r="L429" s="13"/>
    </row>
    <row r="430" spans="5:12" ht="14.25">
      <c r="E430" s="13"/>
      <c r="F430" s="13"/>
      <c r="G430" s="46"/>
      <c r="H430" s="13"/>
      <c r="I430" s="13"/>
      <c r="J430" s="13"/>
      <c r="K430" s="13"/>
      <c r="L430" s="13"/>
    </row>
    <row r="431" spans="5:12" ht="14.25">
      <c r="E431" s="13"/>
      <c r="F431" s="13"/>
      <c r="G431" s="46"/>
      <c r="H431" s="13"/>
      <c r="I431" s="13"/>
      <c r="J431" s="13"/>
      <c r="K431" s="13"/>
      <c r="L431" s="13"/>
    </row>
    <row r="432" spans="5:12" ht="14.25">
      <c r="E432" s="13"/>
      <c r="F432" s="13"/>
      <c r="G432" s="46"/>
      <c r="H432" s="13"/>
      <c r="I432" s="13"/>
      <c r="J432" s="13"/>
      <c r="K432" s="13"/>
      <c r="L432" s="13"/>
    </row>
    <row r="433" spans="5:12" ht="14.25">
      <c r="E433" s="13"/>
      <c r="F433" s="13"/>
      <c r="G433" s="46"/>
      <c r="H433" s="13"/>
      <c r="I433" s="13"/>
      <c r="J433" s="13"/>
      <c r="K433" s="13"/>
      <c r="L433" s="13"/>
    </row>
    <row r="434" spans="5:12" ht="14.25">
      <c r="E434" s="13"/>
      <c r="F434" s="13"/>
      <c r="G434" s="46"/>
      <c r="H434" s="13"/>
      <c r="I434" s="13"/>
      <c r="J434" s="13"/>
      <c r="K434" s="13"/>
      <c r="L434" s="13"/>
    </row>
    <row r="435" spans="5:12" ht="14.25">
      <c r="E435" s="13"/>
      <c r="F435" s="13"/>
      <c r="G435" s="46"/>
      <c r="H435" s="13"/>
      <c r="I435" s="13"/>
      <c r="J435" s="13"/>
      <c r="K435" s="13"/>
      <c r="L435" s="13"/>
    </row>
    <row r="436" spans="5:12" ht="14.25">
      <c r="E436" s="13"/>
      <c r="F436" s="13"/>
      <c r="G436" s="46"/>
      <c r="H436" s="13"/>
      <c r="I436" s="13"/>
      <c r="J436" s="13"/>
      <c r="K436" s="13"/>
      <c r="L436" s="13"/>
    </row>
    <row r="437" spans="5:12" ht="14.25">
      <c r="E437" s="13"/>
      <c r="F437" s="13"/>
      <c r="G437" s="46"/>
      <c r="H437" s="13"/>
      <c r="I437" s="13"/>
      <c r="J437" s="13"/>
      <c r="K437" s="13"/>
      <c r="L437" s="13"/>
    </row>
    <row r="438" spans="5:12" ht="14.25">
      <c r="E438" s="13"/>
      <c r="F438" s="13"/>
      <c r="G438" s="46"/>
      <c r="H438" s="13"/>
      <c r="I438" s="13"/>
      <c r="J438" s="13"/>
      <c r="K438" s="13"/>
      <c r="L438" s="13"/>
    </row>
    <row r="439" spans="5:12" ht="14.25">
      <c r="E439" s="13"/>
      <c r="F439" s="13"/>
      <c r="G439" s="46"/>
      <c r="H439" s="13"/>
      <c r="I439" s="13"/>
      <c r="J439" s="13"/>
      <c r="K439" s="13"/>
      <c r="L439" s="13"/>
    </row>
    <row r="440" spans="5:12" ht="14.25">
      <c r="E440" s="13"/>
      <c r="F440" s="13"/>
      <c r="G440" s="46"/>
      <c r="H440" s="13"/>
      <c r="I440" s="13"/>
      <c r="J440" s="13"/>
      <c r="K440" s="13"/>
      <c r="L440" s="13"/>
    </row>
    <row r="441" spans="5:12" ht="14.25">
      <c r="E441" s="13"/>
      <c r="F441" s="13"/>
      <c r="G441" s="46"/>
      <c r="H441" s="13"/>
      <c r="I441" s="13"/>
      <c r="J441" s="13"/>
      <c r="K441" s="13"/>
      <c r="L441" s="13"/>
    </row>
    <row r="442" spans="5:12" ht="14.25">
      <c r="E442" s="13"/>
      <c r="F442" s="13"/>
      <c r="G442" s="46"/>
      <c r="H442" s="13"/>
      <c r="I442" s="13"/>
      <c r="J442" s="13"/>
      <c r="K442" s="13"/>
      <c r="L442" s="13"/>
    </row>
    <row r="443" spans="5:12" ht="14.25">
      <c r="E443" s="13"/>
      <c r="F443" s="13"/>
      <c r="G443" s="46"/>
      <c r="H443" s="13"/>
      <c r="I443" s="13"/>
      <c r="J443" s="13"/>
      <c r="K443" s="13"/>
      <c r="L443" s="13"/>
    </row>
    <row r="444" spans="5:12" ht="14.25">
      <c r="E444" s="13"/>
      <c r="F444" s="13"/>
      <c r="G444" s="46"/>
      <c r="H444" s="13"/>
      <c r="I444" s="13"/>
      <c r="J444" s="13"/>
      <c r="K444" s="13"/>
      <c r="L444" s="13"/>
    </row>
    <row r="445" spans="5:12" ht="14.25">
      <c r="E445" s="13"/>
      <c r="F445" s="13"/>
      <c r="G445" s="46"/>
      <c r="H445" s="13"/>
      <c r="I445" s="13"/>
      <c r="J445" s="13"/>
      <c r="K445" s="13"/>
      <c r="L445" s="13"/>
    </row>
    <row r="446" spans="5:12" ht="14.25">
      <c r="E446" s="13"/>
      <c r="F446" s="13"/>
      <c r="G446" s="46"/>
      <c r="H446" s="13"/>
      <c r="I446" s="13"/>
      <c r="J446" s="13"/>
      <c r="K446" s="13"/>
      <c r="L446" s="13"/>
    </row>
    <row r="447" spans="5:12" ht="14.25">
      <c r="E447" s="13"/>
      <c r="F447" s="13"/>
      <c r="G447" s="46"/>
      <c r="H447" s="13"/>
      <c r="I447" s="13"/>
      <c r="J447" s="13"/>
      <c r="K447" s="13"/>
      <c r="L447" s="13"/>
    </row>
    <row r="448" spans="5:12" ht="14.25">
      <c r="E448" s="13"/>
      <c r="F448" s="13"/>
      <c r="G448" s="46"/>
      <c r="H448" s="13"/>
      <c r="I448" s="13"/>
      <c r="J448" s="13"/>
      <c r="K448" s="13"/>
      <c r="L448" s="13"/>
    </row>
    <row r="449" spans="5:12" ht="14.25">
      <c r="E449" s="13"/>
      <c r="F449" s="13"/>
      <c r="G449" s="46"/>
      <c r="H449" s="13"/>
      <c r="I449" s="13"/>
      <c r="J449" s="13"/>
      <c r="K449" s="13"/>
      <c r="L449" s="13"/>
    </row>
    <row r="450" spans="5:12" ht="14.25">
      <c r="E450" s="13"/>
      <c r="F450" s="13"/>
      <c r="G450" s="46"/>
      <c r="H450" s="13"/>
      <c r="I450" s="13"/>
      <c r="J450" s="13"/>
      <c r="K450" s="13"/>
      <c r="L450" s="13"/>
    </row>
    <row r="451" spans="5:12" ht="14.25">
      <c r="E451" s="13"/>
      <c r="F451" s="13"/>
      <c r="G451" s="46"/>
      <c r="H451" s="13"/>
      <c r="I451" s="13"/>
      <c r="J451" s="13"/>
      <c r="K451" s="13"/>
      <c r="L451" s="13"/>
    </row>
    <row r="452" spans="5:12" ht="14.25">
      <c r="E452" s="13"/>
      <c r="F452" s="13"/>
      <c r="G452" s="46"/>
      <c r="H452" s="13"/>
      <c r="I452" s="13"/>
      <c r="J452" s="13"/>
      <c r="K452" s="13"/>
      <c r="L452" s="13"/>
    </row>
    <row r="453" spans="5:12" ht="14.25">
      <c r="E453" s="13"/>
      <c r="F453" s="13"/>
      <c r="G453" s="46"/>
      <c r="H453" s="13"/>
      <c r="I453" s="13"/>
      <c r="J453" s="13"/>
      <c r="K453" s="13"/>
      <c r="L453" s="13"/>
    </row>
    <row r="454" spans="5:12" ht="14.25">
      <c r="E454" s="13"/>
      <c r="F454" s="13"/>
      <c r="G454" s="46"/>
      <c r="H454" s="13"/>
      <c r="I454" s="13"/>
      <c r="J454" s="13"/>
      <c r="K454" s="13"/>
      <c r="L454" s="13"/>
    </row>
    <row r="455" spans="5:12" ht="14.25">
      <c r="E455" s="13"/>
      <c r="F455" s="13"/>
      <c r="G455" s="46"/>
      <c r="H455" s="13"/>
      <c r="I455" s="13"/>
      <c r="J455" s="13"/>
      <c r="K455" s="13"/>
      <c r="L455" s="13"/>
    </row>
    <row r="456" spans="5:12" ht="14.25">
      <c r="E456" s="13"/>
      <c r="F456" s="13"/>
      <c r="G456" s="46"/>
      <c r="H456" s="13"/>
      <c r="I456" s="13"/>
      <c r="J456" s="13"/>
      <c r="K456" s="13"/>
      <c r="L456" s="13"/>
    </row>
    <row r="457" spans="5:12" ht="14.25">
      <c r="E457" s="13"/>
      <c r="F457" s="13"/>
      <c r="G457" s="46"/>
      <c r="H457" s="13"/>
      <c r="I457" s="13"/>
      <c r="J457" s="13"/>
      <c r="K457" s="13"/>
      <c r="L457" s="13"/>
    </row>
    <row r="458" spans="5:12" ht="14.25">
      <c r="E458" s="13"/>
      <c r="F458" s="13"/>
      <c r="G458" s="46"/>
      <c r="H458" s="13"/>
      <c r="I458" s="13"/>
      <c r="J458" s="13"/>
      <c r="K458" s="13"/>
      <c r="L458" s="13"/>
    </row>
    <row r="459" spans="5:12" ht="14.25">
      <c r="E459" s="13"/>
      <c r="F459" s="13"/>
      <c r="G459" s="46"/>
      <c r="H459" s="13"/>
      <c r="I459" s="13"/>
      <c r="J459" s="13"/>
      <c r="K459" s="13"/>
      <c r="L459" s="13"/>
    </row>
    <row r="460" spans="5:12" ht="14.25">
      <c r="E460" s="13"/>
      <c r="F460" s="13"/>
      <c r="G460" s="46"/>
      <c r="H460" s="13"/>
      <c r="I460" s="13"/>
      <c r="J460" s="13"/>
      <c r="K460" s="13"/>
      <c r="L460" s="13"/>
    </row>
    <row r="461" spans="5:12" ht="14.25">
      <c r="E461" s="13"/>
      <c r="F461" s="13"/>
      <c r="G461" s="46"/>
      <c r="H461" s="13"/>
      <c r="I461" s="13"/>
      <c r="J461" s="13"/>
      <c r="K461" s="13"/>
      <c r="L461" s="13"/>
    </row>
    <row r="462" spans="5:12" ht="14.25">
      <c r="E462" s="13"/>
      <c r="F462" s="13"/>
      <c r="G462" s="46"/>
      <c r="H462" s="13"/>
      <c r="I462" s="13"/>
      <c r="J462" s="13"/>
      <c r="K462" s="13"/>
      <c r="L462" s="13"/>
    </row>
    <row r="463" spans="5:12" ht="14.25">
      <c r="E463" s="13"/>
      <c r="F463" s="13"/>
      <c r="G463" s="46"/>
      <c r="H463" s="13"/>
      <c r="I463" s="13"/>
      <c r="J463" s="13"/>
      <c r="K463" s="13"/>
      <c r="L463" s="13"/>
    </row>
    <row r="464" spans="5:12" ht="14.25">
      <c r="E464" s="13"/>
      <c r="F464" s="13"/>
      <c r="G464" s="46"/>
      <c r="H464" s="13"/>
      <c r="I464" s="13"/>
      <c r="J464" s="13"/>
      <c r="K464" s="13"/>
      <c r="L464" s="13"/>
    </row>
    <row r="465" spans="5:12" ht="14.25">
      <c r="E465" s="13"/>
      <c r="F465" s="13"/>
      <c r="G465" s="46"/>
      <c r="H465" s="13"/>
      <c r="I465" s="13"/>
      <c r="J465" s="13"/>
      <c r="K465" s="13"/>
      <c r="L465" s="13"/>
    </row>
    <row r="466" spans="5:12" ht="14.25">
      <c r="E466" s="13"/>
      <c r="F466" s="13"/>
      <c r="G466" s="46"/>
      <c r="H466" s="13"/>
      <c r="I466" s="13"/>
      <c r="J466" s="13"/>
      <c r="K466" s="13"/>
      <c r="L466" s="13"/>
    </row>
    <row r="467" spans="5:12" ht="14.25">
      <c r="E467" s="13"/>
      <c r="F467" s="13"/>
      <c r="G467" s="46"/>
      <c r="H467" s="13"/>
      <c r="I467" s="13"/>
      <c r="J467" s="13"/>
      <c r="K467" s="13"/>
      <c r="L467" s="13"/>
    </row>
    <row r="468" spans="5:12" ht="14.25">
      <c r="E468" s="13"/>
      <c r="F468" s="13"/>
      <c r="G468" s="46"/>
      <c r="H468" s="13"/>
      <c r="I468" s="13"/>
      <c r="J468" s="13"/>
      <c r="K468" s="13"/>
      <c r="L468" s="13"/>
    </row>
    <row r="469" spans="5:12" ht="14.25">
      <c r="E469" s="13"/>
      <c r="F469" s="13"/>
      <c r="G469" s="46"/>
      <c r="H469" s="13"/>
      <c r="I469" s="13"/>
      <c r="J469" s="13"/>
      <c r="K469" s="13"/>
      <c r="L469" s="13"/>
    </row>
    <row r="470" spans="5:12" ht="14.25">
      <c r="E470" s="13"/>
      <c r="F470" s="13"/>
      <c r="G470" s="46"/>
      <c r="H470" s="13"/>
      <c r="I470" s="13"/>
      <c r="J470" s="13"/>
      <c r="K470" s="13"/>
      <c r="L470" s="13"/>
    </row>
    <row r="471" spans="5:12" ht="14.25">
      <c r="E471" s="13"/>
      <c r="F471" s="13"/>
      <c r="G471" s="46"/>
      <c r="H471" s="13"/>
      <c r="I471" s="13"/>
      <c r="J471" s="13"/>
      <c r="K471" s="13"/>
      <c r="L471" s="13"/>
    </row>
    <row r="472" spans="5:12" ht="14.25">
      <c r="E472" s="13"/>
      <c r="F472" s="13"/>
      <c r="G472" s="46"/>
      <c r="H472" s="13"/>
      <c r="I472" s="13"/>
      <c r="J472" s="13"/>
      <c r="K472" s="13"/>
      <c r="L472" s="13"/>
    </row>
    <row r="473" spans="5:12" ht="14.25">
      <c r="E473" s="13"/>
      <c r="F473" s="13"/>
      <c r="G473" s="46"/>
      <c r="H473" s="13"/>
      <c r="I473" s="13"/>
      <c r="J473" s="13"/>
      <c r="K473" s="13"/>
      <c r="L473" s="13"/>
    </row>
    <row r="474" spans="5:12" ht="14.25">
      <c r="E474" s="13"/>
      <c r="F474" s="13"/>
      <c r="G474" s="46"/>
      <c r="H474" s="13"/>
      <c r="I474" s="13"/>
      <c r="J474" s="13"/>
      <c r="K474" s="13"/>
      <c r="L474" s="13"/>
    </row>
  </sheetData>
  <sheetProtection/>
  <mergeCells count="155">
    <mergeCell ref="J204:J205"/>
    <mergeCell ref="A211:C211"/>
    <mergeCell ref="A212:C216"/>
    <mergeCell ref="A206:L206"/>
    <mergeCell ref="A207:L207"/>
    <mergeCell ref="A208:L208"/>
    <mergeCell ref="G204:G205"/>
    <mergeCell ref="H192:H196"/>
    <mergeCell ref="A204:C205"/>
    <mergeCell ref="A203:C203"/>
    <mergeCell ref="A197:L197"/>
    <mergeCell ref="A198:L198"/>
    <mergeCell ref="K204:K205"/>
    <mergeCell ref="L204:L205"/>
    <mergeCell ref="H204:H205"/>
    <mergeCell ref="I204:I205"/>
    <mergeCell ref="A210:C210"/>
    <mergeCell ref="D204:D205"/>
    <mergeCell ref="E204:E205"/>
    <mergeCell ref="F204:F205"/>
    <mergeCell ref="A199:L199"/>
    <mergeCell ref="A192:C196"/>
    <mergeCell ref="D192:D196"/>
    <mergeCell ref="A188:L188"/>
    <mergeCell ref="A189:L189"/>
    <mergeCell ref="A190:L190"/>
    <mergeCell ref="E192:E196"/>
    <mergeCell ref="F192:F196"/>
    <mergeCell ref="G192:G196"/>
    <mergeCell ref="I192:I196"/>
    <mergeCell ref="J192:J196"/>
    <mergeCell ref="K192:K196"/>
    <mergeCell ref="L192:L196"/>
    <mergeCell ref="A130:C132"/>
    <mergeCell ref="A133:L133"/>
    <mergeCell ref="A180:C183"/>
    <mergeCell ref="A184:C187"/>
    <mergeCell ref="A173:A175"/>
    <mergeCell ref="A164:C166"/>
    <mergeCell ref="A167:C169"/>
    <mergeCell ref="E101:E104"/>
    <mergeCell ref="A170:L170"/>
    <mergeCell ref="A107:L107"/>
    <mergeCell ref="A108:L108"/>
    <mergeCell ref="A109:L109"/>
    <mergeCell ref="A155:C157"/>
    <mergeCell ref="G99:G100"/>
    <mergeCell ref="H99:H100"/>
    <mergeCell ref="J101:J104"/>
    <mergeCell ref="I99:I100"/>
    <mergeCell ref="K101:K104"/>
    <mergeCell ref="D101:D104"/>
    <mergeCell ref="A90:A92"/>
    <mergeCell ref="B90:B92"/>
    <mergeCell ref="C90:C92"/>
    <mergeCell ref="K99:K100"/>
    <mergeCell ref="A96:C98"/>
    <mergeCell ref="D99:D100"/>
    <mergeCell ref="E99:E100"/>
    <mergeCell ref="F99:F100"/>
    <mergeCell ref="I78:I79"/>
    <mergeCell ref="J78:J79"/>
    <mergeCell ref="L99:L100"/>
    <mergeCell ref="A99:C106"/>
    <mergeCell ref="F101:F104"/>
    <mergeCell ref="G101:G104"/>
    <mergeCell ref="H101:H104"/>
    <mergeCell ref="I101:I104"/>
    <mergeCell ref="L101:L104"/>
    <mergeCell ref="J99:J100"/>
    <mergeCell ref="A86:C88"/>
    <mergeCell ref="A89:L89"/>
    <mergeCell ref="J48:J50"/>
    <mergeCell ref="D48:D50"/>
    <mergeCell ref="K78:K79"/>
    <mergeCell ref="L78:L79"/>
    <mergeCell ref="A56:C59"/>
    <mergeCell ref="A60:L60"/>
    <mergeCell ref="A78:A79"/>
    <mergeCell ref="B78:B79"/>
    <mergeCell ref="F78:F79"/>
    <mergeCell ref="G78:G79"/>
    <mergeCell ref="H78:H79"/>
    <mergeCell ref="A40:A43"/>
    <mergeCell ref="C40:C43"/>
    <mergeCell ref="A44:A46"/>
    <mergeCell ref="B44:B46"/>
    <mergeCell ref="C44:C46"/>
    <mergeCell ref="A70:A72"/>
    <mergeCell ref="B70:B72"/>
    <mergeCell ref="D78:D79"/>
    <mergeCell ref="A48:A50"/>
    <mergeCell ref="C48:C50"/>
    <mergeCell ref="E78:E79"/>
    <mergeCell ref="C70:C72"/>
    <mergeCell ref="M22:M23"/>
    <mergeCell ref="B22:B25"/>
    <mergeCell ref="C22:C25"/>
    <mergeCell ref="B48:B50"/>
    <mergeCell ref="B40:B43"/>
    <mergeCell ref="K48:K50"/>
    <mergeCell ref="L48:L50"/>
    <mergeCell ref="H48:H50"/>
    <mergeCell ref="H22:H23"/>
    <mergeCell ref="A19:L19"/>
    <mergeCell ref="A22:A25"/>
    <mergeCell ref="G48:G50"/>
    <mergeCell ref="I48:I50"/>
    <mergeCell ref="J22:J23"/>
    <mergeCell ref="K22:K23"/>
    <mergeCell ref="L22:L23"/>
    <mergeCell ref="I22:I23"/>
    <mergeCell ref="H15:H18"/>
    <mergeCell ref="A20:L20"/>
    <mergeCell ref="F15:F18"/>
    <mergeCell ref="K15:K18"/>
    <mergeCell ref="I15:I18"/>
    <mergeCell ref="J15:J18"/>
    <mergeCell ref="A13:A18"/>
    <mergeCell ref="B13:B18"/>
    <mergeCell ref="C13:C18"/>
    <mergeCell ref="C26:C28"/>
    <mergeCell ref="A21:L21"/>
    <mergeCell ref="D22:D23"/>
    <mergeCell ref="E13:L13"/>
    <mergeCell ref="E14:E18"/>
    <mergeCell ref="F14:L14"/>
    <mergeCell ref="L15:L18"/>
    <mergeCell ref="A29:A31"/>
    <mergeCell ref="B29:B31"/>
    <mergeCell ref="C29:C31"/>
    <mergeCell ref="A26:A28"/>
    <mergeCell ref="A32:A34"/>
    <mergeCell ref="B32:B34"/>
    <mergeCell ref="C32:C34"/>
    <mergeCell ref="E48:E50"/>
    <mergeCell ref="G15:G18"/>
    <mergeCell ref="D13:D18"/>
    <mergeCell ref="B143:B145"/>
    <mergeCell ref="C143:C145"/>
    <mergeCell ref="F48:F50"/>
    <mergeCell ref="B26:B28"/>
    <mergeCell ref="E22:E23"/>
    <mergeCell ref="F22:F23"/>
    <mergeCell ref="G22:G23"/>
    <mergeCell ref="C78:C79"/>
    <mergeCell ref="B173:B175"/>
    <mergeCell ref="C173:C175"/>
    <mergeCell ref="A115:A117"/>
    <mergeCell ref="B115:B117"/>
    <mergeCell ref="C115:C117"/>
    <mergeCell ref="A143:A145"/>
    <mergeCell ref="A171:L171"/>
    <mergeCell ref="A172:L172"/>
    <mergeCell ref="A158:L158"/>
  </mergeCells>
  <printOptions/>
  <pageMargins left="0.25" right="0.25" top="0.75" bottom="0.75" header="0.3" footer="0.3"/>
  <pageSetup fitToHeight="0" fitToWidth="1" horizontalDpi="600" verticalDpi="600" orientation="landscape" paperSize="9" scale="76" r:id="rId1"/>
  <rowBreaks count="12" manualBreakCount="12">
    <brk id="28" max="11" man="1"/>
    <brk id="40" max="11" man="1"/>
    <brk id="52" max="11" man="1"/>
    <brk id="61" max="11" man="1"/>
    <brk id="69" max="11" man="1"/>
    <brk id="79" max="11" man="1"/>
    <brk id="92" max="11" man="1"/>
    <brk id="109" max="11" man="1"/>
    <brk id="163" max="11" man="1"/>
    <brk id="177" max="11" man="1"/>
    <brk id="196" max="11" man="1"/>
    <brk id="2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KononenkoOE</dc:creator>
  <cp:keywords/>
  <dc:description/>
  <cp:lastModifiedBy>Vika</cp:lastModifiedBy>
  <cp:lastPrinted>2015-10-26T10:27:07Z</cp:lastPrinted>
  <dcterms:created xsi:type="dcterms:W3CDTF">2014-12-11T05:17:48Z</dcterms:created>
  <dcterms:modified xsi:type="dcterms:W3CDTF">2015-11-03T04:30:19Z</dcterms:modified>
  <cp:category/>
  <cp:version/>
  <cp:contentType/>
  <cp:contentStatus/>
</cp:coreProperties>
</file>